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DieseArbeitsmappe" defaultThemeVersion="124226"/>
  <mc:AlternateContent xmlns:mc="http://schemas.openxmlformats.org/markup-compatibility/2006">
    <mc:Choice Requires="x15">
      <x15ac:absPath xmlns:x15ac="http://schemas.microsoft.com/office/spreadsheetml/2010/11/ac" url="C:\Users\lenab\Downloads\"/>
    </mc:Choice>
  </mc:AlternateContent>
  <xr:revisionPtr revIDLastSave="0" documentId="13_ncr:1_{9B7AD130-38AC-477D-8BBB-A89A855AF9D4}" xr6:coauthVersionLast="47" xr6:coauthVersionMax="47" xr10:uidLastSave="{00000000-0000-0000-0000-000000000000}"/>
  <bookViews>
    <workbookView xWindow="-108" yWindow="-108" windowWidth="23256" windowHeight="12576" tabRatio="578" xr2:uid="{00000000-000D-0000-FFFF-FFFF00000000}"/>
  </bookViews>
  <sheets>
    <sheet name="Bürgergeld" sheetId="13" r:id="rId1"/>
    <sheet name="Regelbedarfe" sheetId="14" r:id="rId2"/>
    <sheet name="Mehrbedarfe" sheetId="15" r:id="rId3"/>
    <sheet name="Erwerbstätigenfreibeträge" sheetId="5" r:id="rId4"/>
  </sheets>
  <definedNames>
    <definedName name="_xlnm._FilterDatabase" localSheetId="1" hidden="1">Regelbedarfe!$B$7:$F$7</definedName>
    <definedName name="_xlnm.Print_Area" localSheetId="0">Bürgergeld!$A$1:$L$38</definedName>
    <definedName name="Einhundert">Regelbedarfe!$G$23:$G$24</definedName>
    <definedName name="Haushaltsmitglieder">#REF!</definedName>
    <definedName name="Hundert" localSheetId="1">Regelbedarfe!$G$23:$G$24</definedName>
    <definedName name="Jahre">Regelbedarfe!$I$22:$I$34</definedName>
    <definedName name="jano">Erwerbstätigenfreibeträge!#REF!</definedName>
    <definedName name="Jein">Erwerbstätigenfreibeträge!#REF!</definedName>
    <definedName name="Kindergeld">Regelbedarfe!$L$22:$L$30</definedName>
    <definedName name="Krankenkassen" localSheetId="1">Regelbedarfe!$D$24:$D$37</definedName>
    <definedName name="Krankenkassen">#REF!</definedName>
    <definedName name="RB" localSheetId="1">Regelbedarfe!$A$24:$A$29</definedName>
    <definedName name="RB">#REF!</definedName>
    <definedName name="Regelbedarfe" localSheetId="1">Regelbedarfe!$B$24:$B$30</definedName>
    <definedName name="Regelbedarfe">#REF!</definedName>
    <definedName name="Regelbedarfe2013" localSheetId="1">Regelbedarfe!$B$24:$B$30</definedName>
    <definedName name="Regelbedarfe2013">#REF!</definedName>
    <definedName name="Regelbedarfe2014">Regelbedarfe!$B$23:$B$29</definedName>
    <definedName name="Versicherungspausch">Regelbedarfe!$G$27:$G$28</definedName>
    <definedName name="Zahlung">#REF!</definedName>
    <definedName name="Zusatzbeiträge" localSheetId="1">Regelbedarfe!$D$24:$E$37</definedName>
    <definedName name="Zusatzbeiträge">#REF!</definedName>
  </definedNames>
  <calcPr calcId="191029"/>
</workbook>
</file>

<file path=xl/calcChain.xml><?xml version="1.0" encoding="utf-8"?>
<calcChain xmlns="http://schemas.openxmlformats.org/spreadsheetml/2006/main">
  <c r="G30" i="5" l="1"/>
  <c r="A30" i="5"/>
  <c r="G26" i="5" l="1"/>
  <c r="A26" i="5"/>
  <c r="H17" i="5"/>
  <c r="B16" i="5"/>
  <c r="H16" i="5"/>
  <c r="H15" i="5"/>
  <c r="H14" i="5"/>
  <c r="B15" i="5"/>
  <c r="B14" i="5"/>
  <c r="G12" i="5"/>
  <c r="A12" i="5"/>
  <c r="B29" i="13"/>
  <c r="B28" i="13"/>
  <c r="B27" i="13"/>
  <c r="B26" i="13"/>
  <c r="B25" i="13"/>
  <c r="B24" i="13"/>
  <c r="B23" i="13"/>
  <c r="B22" i="13"/>
  <c r="B21" i="13"/>
  <c r="B20" i="13"/>
  <c r="B19" i="13"/>
  <c r="K41" i="5" l="1"/>
  <c r="H47" i="5" s="1"/>
  <c r="G28" i="5"/>
  <c r="H18" i="5" l="1"/>
  <c r="G7" i="14"/>
  <c r="F7" i="14"/>
  <c r="E7" i="14"/>
  <c r="D7" i="14"/>
  <c r="C7" i="14"/>
  <c r="B7" i="14"/>
  <c r="G49" i="5" l="1"/>
  <c r="G20" i="5"/>
  <c r="B24" i="14"/>
  <c r="B25" i="14"/>
  <c r="B26" i="14"/>
  <c r="B27" i="14"/>
  <c r="B28" i="14"/>
  <c r="B29" i="14"/>
  <c r="D7" i="15"/>
  <c r="G57" i="5" l="1"/>
  <c r="G22" i="5"/>
  <c r="A28" i="5" l="1"/>
  <c r="E41" i="5"/>
  <c r="B47" i="5" s="1"/>
  <c r="F36" i="5" s="1"/>
  <c r="C10" i="13" l="1"/>
  <c r="C33" i="13" s="1"/>
  <c r="C35" i="13"/>
  <c r="D35" i="13"/>
  <c r="E35" i="13"/>
  <c r="F35" i="13"/>
  <c r="G35" i="13"/>
  <c r="H35" i="13"/>
  <c r="I35" i="13"/>
  <c r="J35" i="13"/>
  <c r="K35" i="13"/>
  <c r="D34" i="13"/>
  <c r="E34" i="13"/>
  <c r="F34" i="13"/>
  <c r="G34" i="13"/>
  <c r="H34" i="13"/>
  <c r="I34" i="13"/>
  <c r="J34" i="13"/>
  <c r="K34" i="13"/>
  <c r="C34" i="13"/>
  <c r="C17" i="13"/>
  <c r="C30" i="13"/>
  <c r="D30" i="13"/>
  <c r="E30" i="13"/>
  <c r="F30" i="13"/>
  <c r="G30" i="13"/>
  <c r="H30" i="13"/>
  <c r="I30" i="13"/>
  <c r="J30" i="13"/>
  <c r="K30" i="13"/>
  <c r="D27" i="15"/>
  <c r="D25" i="15"/>
  <c r="D24" i="15"/>
  <c r="B6" i="13"/>
  <c r="B7" i="13"/>
  <c r="B8" i="13"/>
  <c r="B9" i="13"/>
  <c r="F10" i="13"/>
  <c r="F33" i="13" s="1"/>
  <c r="G10" i="13"/>
  <c r="G33" i="13" s="1"/>
  <c r="D10" i="13"/>
  <c r="E10" i="13"/>
  <c r="H10" i="13"/>
  <c r="H33" i="13" s="1"/>
  <c r="I10" i="13"/>
  <c r="I33" i="13" s="1"/>
  <c r="J10" i="13"/>
  <c r="J33" i="13" s="1"/>
  <c r="K10" i="13"/>
  <c r="K33" i="13" s="1"/>
  <c r="B12" i="13"/>
  <c r="B13" i="13"/>
  <c r="B14" i="13"/>
  <c r="B15" i="13"/>
  <c r="B16" i="13"/>
  <c r="D17" i="13"/>
  <c r="E17" i="13"/>
  <c r="F17" i="13"/>
  <c r="G17" i="13"/>
  <c r="H17" i="13"/>
  <c r="I17" i="13"/>
  <c r="J17" i="13"/>
  <c r="K17" i="13"/>
  <c r="D5" i="15"/>
  <c r="D23" i="15"/>
  <c r="D33" i="13" l="1"/>
  <c r="B10" i="13"/>
  <c r="B17" i="13"/>
  <c r="E33" i="13"/>
  <c r="B33" i="13" s="1"/>
  <c r="B34" i="13"/>
  <c r="B35" i="13"/>
  <c r="B30" i="13"/>
  <c r="B18" i="5"/>
  <c r="A20" i="5" s="1"/>
  <c r="D15" i="15"/>
  <c r="D22" i="15"/>
  <c r="D14" i="15"/>
  <c r="D19" i="15"/>
  <c r="D20" i="15"/>
  <c r="D16" i="15"/>
  <c r="D26" i="15"/>
  <c r="D4" i="15"/>
  <c r="D18" i="15"/>
  <c r="D12" i="15"/>
  <c r="D10" i="15"/>
  <c r="D11" i="15"/>
  <c r="D13" i="15"/>
  <c r="D9" i="15"/>
  <c r="D6" i="15"/>
  <c r="A49" i="5" l="1"/>
  <c r="A57" i="5" l="1"/>
  <c r="A2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 Sommer</author>
  </authors>
  <commentList>
    <comment ref="B3" authorId="0" shapeId="0" xr:uid="{00000000-0006-0000-0000-000001000000}">
      <text>
        <r>
          <rPr>
            <b/>
            <sz val="8"/>
            <color indexed="81"/>
            <rFont val="Tahoma"/>
          </rPr>
          <t>Ob eine Person überhaupt Anspruch auf SGB II Leistungen hat, richtet sich nach § 7 SGB II - hier muss jede Person separat geprüft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 Sommer</author>
  </authors>
  <commentList>
    <comment ref="B4" authorId="0" shapeId="0" xr:uid="{00000000-0006-0000-0100-000001000000}">
      <text>
        <r>
          <rPr>
            <b/>
            <sz val="8"/>
            <color indexed="81"/>
            <rFont val="Tahoma"/>
          </rPr>
          <t>§ 20 Abs. 2 S. 1 SGB II</t>
        </r>
      </text>
    </comment>
    <comment ref="C4" authorId="0" shapeId="0" xr:uid="{00000000-0006-0000-0100-000002000000}">
      <text>
        <r>
          <rPr>
            <b/>
            <sz val="8"/>
            <color indexed="81"/>
            <rFont val="Tahoma"/>
          </rPr>
          <t>§ 20 Abs. 4 SGB II</t>
        </r>
      </text>
    </comment>
    <comment ref="D4" authorId="0" shapeId="0" xr:uid="{00000000-0006-0000-0100-000003000000}">
      <text>
        <r>
          <rPr>
            <b/>
            <sz val="8"/>
            <color indexed="81"/>
            <rFont val="Tahoma"/>
          </rPr>
          <t>§ 20 Abs. 2 S. 2 Nr. 2 SGB II</t>
        </r>
      </text>
    </comment>
    <comment ref="E4" authorId="0" shapeId="0" xr:uid="{00000000-0006-0000-0100-000004000000}">
      <text>
        <r>
          <rPr>
            <b/>
            <sz val="8"/>
            <color indexed="81"/>
            <rFont val="Tahoma"/>
          </rPr>
          <t>§ 23 Abs. 3 SGB II i.V.m. § 77 Abs. 4 Nr. 4 SGB II</t>
        </r>
      </text>
    </comment>
    <comment ref="F4" authorId="0" shapeId="0" xr:uid="{00000000-0006-0000-0100-000005000000}">
      <text>
        <r>
          <rPr>
            <b/>
            <sz val="8"/>
            <color indexed="81"/>
            <rFont val="Tahoma"/>
          </rPr>
          <t>§ 23 Nr. 1 SGB II i.V.m. § 77 Abs. 4 Nr. 3 SGB II</t>
        </r>
      </text>
    </comment>
    <comment ref="G4" authorId="0" shapeId="0" xr:uid="{00000000-0006-0000-0100-000006000000}">
      <text>
        <r>
          <rPr>
            <b/>
            <sz val="8"/>
            <color indexed="81"/>
            <rFont val="Tahoma"/>
          </rPr>
          <t>§ 23  Nr. 1 SGB II i.V.m. § 77 Abs. 4 Nr. 2 SGB II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 Sommer</author>
  </authors>
  <commentList>
    <comment ref="A1" authorId="0" shapeId="0" xr:uid="{00000000-0006-0000-0200-000001000000}">
      <text>
        <r>
          <rPr>
            <b/>
            <sz val="8"/>
            <color indexed="81"/>
            <rFont val="Tahoma"/>
          </rPr>
          <t>Die Summe des insgesamt anerkannten Mehrbedarfs nach § 21 Abs. 2 bis 5 SGB II darf die Höhe des für erwerbsfähige Leistungsberechtigte maßgebenden Regelbedarfs nicht übersteigen. (§ 21 Abs. 8 SGB II)</t>
        </r>
      </text>
    </comment>
  </commentList>
</comments>
</file>

<file path=xl/sharedStrings.xml><?xml version="1.0" encoding="utf-8"?>
<sst xmlns="http://schemas.openxmlformats.org/spreadsheetml/2006/main" count="199" uniqueCount="155">
  <si>
    <t>Name:</t>
  </si>
  <si>
    <t>Datum:</t>
  </si>
  <si>
    <t>Bedarf</t>
  </si>
  <si>
    <t>Person 1</t>
  </si>
  <si>
    <t>Person 3</t>
  </si>
  <si>
    <t>Person 4</t>
  </si>
  <si>
    <t>Gesamte BG</t>
  </si>
  <si>
    <t>Person 5</t>
  </si>
  <si>
    <t>Person 6</t>
  </si>
  <si>
    <t>Person 7</t>
  </si>
  <si>
    <t>Person 8</t>
  </si>
  <si>
    <t>Person 9</t>
  </si>
  <si>
    <t>Summe Bedarf</t>
  </si>
  <si>
    <t>Einkommen</t>
  </si>
  <si>
    <t>Kindergeld</t>
  </si>
  <si>
    <t>Bedürftigkeit</t>
  </si>
  <si>
    <t>Kinder ab Beginn des 15 LJ bis Vollendung des 25 LJ</t>
  </si>
  <si>
    <t>Partner ab Beginn des 19. LJ</t>
  </si>
  <si>
    <t>Wer?</t>
  </si>
  <si>
    <t>Wieviel</t>
  </si>
  <si>
    <t>mit Partner (beide vollj.)</t>
  </si>
  <si>
    <t>minderj. Schwangere m. Partn.</t>
  </si>
  <si>
    <t>gesetzl. Grundlage</t>
  </si>
  <si>
    <t>Betrag</t>
  </si>
  <si>
    <t>Allein erziehende Elternteile</t>
  </si>
  <si>
    <t>1 Kind unter 7</t>
  </si>
  <si>
    <t>§ 21 Abs. 3 Nr. 1</t>
  </si>
  <si>
    <t>§ 21 Abs. 2</t>
  </si>
  <si>
    <t>1 Kind ab 7</t>
  </si>
  <si>
    <t>2 Kinder unter 16</t>
  </si>
  <si>
    <t>2 Kinder ab 7, davon mind. eines ab 16</t>
  </si>
  <si>
    <t>3 Kinder davon mind. zwei unter 16</t>
  </si>
  <si>
    <t>3 Kinder ab 16</t>
  </si>
  <si>
    <t>4 Kinder unter 18</t>
  </si>
  <si>
    <t>5 Kinder unter 18</t>
  </si>
  <si>
    <t>§ 21 Abs. 3 Nr. 2</t>
  </si>
  <si>
    <t>mit Partner, beide volljährig</t>
  </si>
  <si>
    <t>§ 21 Abs. 4</t>
  </si>
  <si>
    <t>Behinderte Menschen</t>
  </si>
  <si>
    <t>Kostenaufwändige Ernährung</t>
  </si>
  <si>
    <t>Kinder von 6 bis 13 Jahren</t>
  </si>
  <si>
    <t>Bruttolohn aus Erwerbstätigkeit</t>
  </si>
  <si>
    <t>Mehrbedarfe</t>
  </si>
  <si>
    <t>Person 2</t>
  </si>
  <si>
    <t>Regelbedarfe</t>
  </si>
  <si>
    <t>Alleinstehende oder allein erziehende Personen; wenn Partner/in minderjährig</t>
  </si>
  <si>
    <t>Für 18 - 24 jährige im Haushalt der Eltern oder wenn ohne Zustimmung ausgezogen</t>
  </si>
  <si>
    <t>Jugendliche von 14 bis 17 Jahre</t>
  </si>
  <si>
    <t>Kinder von 6 - 13 Jahre</t>
  </si>
  <si>
    <t>Kinder unter 6 Jahre</t>
  </si>
  <si>
    <t>Regelbedarfsstufe 1</t>
  </si>
  <si>
    <t>Regelbedarfsstufen</t>
  </si>
  <si>
    <t>Anspruchsvoraussetzungen für jede Person prüfen</t>
  </si>
  <si>
    <t>alleinstehend/allein erziehend</t>
  </si>
  <si>
    <t>Volljährige Partner innerhalb von Bedarfs-gemeinschaften</t>
  </si>
  <si>
    <t>alleinstehend/allein erziehend/mit minderj. Partner</t>
  </si>
  <si>
    <t>Ein unabweisbarer, laufender, nicht nur einmaliger besonderer Bedarf (Härtefallregelung)</t>
  </si>
  <si>
    <t>Warmwasserzubereitung bei dezentraler Warmwassererzeugung</t>
  </si>
  <si>
    <t>Regelbedarfsstufe 2</t>
  </si>
  <si>
    <t>Regelbedarfsstufe 3</t>
  </si>
  <si>
    <t>Regelbedarfsstufe 4</t>
  </si>
  <si>
    <t>Regelbedarfsstufe 5</t>
  </si>
  <si>
    <t>Regelbedarfsstufe 6</t>
  </si>
  <si>
    <t>§ 21 Abs. 7 Satz 2 Nr.1</t>
  </si>
  <si>
    <t>§ 21 Abs. 7 Satz 2 Nr.2</t>
  </si>
  <si>
    <t>§ 21 Abs. 7 Satz 2 Nr.3</t>
  </si>
  <si>
    <t>§ 21 Abs. 7 Satz 2 Nr.4</t>
  </si>
  <si>
    <t>Werdende Mütter (ab der 13. Schwangerschaftswoche)</t>
  </si>
  <si>
    <t>minderjähriger behinderter Mensch + Partner</t>
  </si>
  <si>
    <t>1. Einkommen von 100 bis 1.000 Euro</t>
  </si>
  <si>
    <t>2. Einkommen von 1.000 bis 1.200 Euro</t>
  </si>
  <si>
    <t>3. Einkommen von 1.200 bis 1.500 Euro</t>
  </si>
  <si>
    <t>Bedarfe für Unterkunft/Heizung</t>
  </si>
  <si>
    <t>Erwerbseinkommen</t>
  </si>
  <si>
    <t>Sonstiges</t>
  </si>
  <si>
    <t>1. Steuern</t>
  </si>
  <si>
    <t>2. Sozialversicherungsbeiträge</t>
  </si>
  <si>
    <t>3. Beiträge Versicherungen</t>
  </si>
  <si>
    <t>4. Altersvorsorgebeiträge</t>
  </si>
  <si>
    <t>5. notwendige Ausgaben fürs EK</t>
  </si>
  <si>
    <t>6. Freibetrag für Erwerbstätige</t>
  </si>
  <si>
    <t>7. gesetzl. Unterhaltsverpflicht.</t>
  </si>
  <si>
    <t>Summe der Absetzbeträge</t>
  </si>
  <si>
    <t>A</t>
  </si>
  <si>
    <t>B</t>
  </si>
  <si>
    <t>C</t>
  </si>
  <si>
    <t>D</t>
  </si>
  <si>
    <t>E</t>
  </si>
  <si>
    <t>F</t>
  </si>
  <si>
    <t>Summe der Einkommen</t>
  </si>
  <si>
    <t>Vermögen</t>
  </si>
  <si>
    <t>- anrechenbares Einkommen</t>
  </si>
  <si>
    <t>Leistungsanspruch</t>
  </si>
  <si>
    <t>8. BAB/Bafög berücksicht. EK</t>
  </si>
  <si>
    <t>Arbeitslosengeld I</t>
  </si>
  <si>
    <t>Krankengeld</t>
  </si>
  <si>
    <t>Rente</t>
  </si>
  <si>
    <t>Unterhalt</t>
  </si>
  <si>
    <t>Unterhaltsvorschuss</t>
  </si>
  <si>
    <t>Elterngeld</t>
  </si>
  <si>
    <t>Weiteres Einkommen…</t>
  </si>
  <si>
    <t>Für wen?</t>
  </si>
  <si>
    <t>maßgeblicher Regelbedarf (ausgewählt)</t>
  </si>
  <si>
    <t>Pauschale "Erwerbseinkommen"</t>
  </si>
  <si>
    <t>Pauschale "Ehrenamt"</t>
  </si>
  <si>
    <t>Pauschale "Versicherungen"</t>
  </si>
  <si>
    <t>Nettolohn aus Erwerbstätigkeit</t>
  </si>
  <si>
    <t>Nr. 6 Erwerbstätigenfreibetrag</t>
  </si>
  <si>
    <t xml:space="preserve"> Nr. 5 mit der Erzielung von Einkommen verbundene Ausgaben</t>
  </si>
  <si>
    <t>Einkommensbereinigung (exakt)</t>
  </si>
  <si>
    <t>Nr. 3 Beiträge zu öffentlichen oder privaten Versicherungen</t>
  </si>
  <si>
    <t>Nr. 4 geförderte Altersvorsorgebeiträge</t>
  </si>
  <si>
    <t>Pauschaler Absetzbetrag nach § 11 b Abs. 2 SGB II</t>
  </si>
  <si>
    <t>Summe Einkommensbereinigung gesamt</t>
  </si>
  <si>
    <t>zu berücksichtigendes Erwerbseinkommen</t>
  </si>
  <si>
    <t>ja</t>
  </si>
  <si>
    <t>nein</t>
  </si>
  <si>
    <t>KFZ-Nutzung</t>
  </si>
  <si>
    <t>Tage pro Monat</t>
  </si>
  <si>
    <t>Kilometer (einfache Strecke)</t>
  </si>
  <si>
    <t>Fahrtkosten</t>
  </si>
  <si>
    <t>Kosten öffentliche Verkehrmittel</t>
  </si>
  <si>
    <t>Kinderbetreuungskosten</t>
  </si>
  <si>
    <t>Berufsverbände/Gewerkschaften</t>
  </si>
  <si>
    <t>Arbeitskleidung/Berufskleidung/Arbeitsmittel</t>
  </si>
  <si>
    <t>KFZ Haftpflichtversicherung</t>
  </si>
  <si>
    <t>Versicherungspauschale</t>
  </si>
  <si>
    <t>Summe Absetzbeträge Nr. 3-5</t>
  </si>
  <si>
    <t xml:space="preserve">Nr. 7 </t>
  </si>
  <si>
    <t>Erwerbstätigenfreibeträge</t>
  </si>
  <si>
    <t xml:space="preserve">Nr. 7 Unterhaltsverpflichtungen </t>
  </si>
  <si>
    <t xml:space="preserve">Nr. 8 Bei Ausbildungsförderung nach dem BAföG bzw. SGB III bereits berücksichtigtes Einkommen </t>
  </si>
  <si>
    <r>
      <rPr>
        <sz val="10"/>
        <rFont val="Arial"/>
        <family val="2"/>
      </rPr>
      <t xml:space="preserve">Bei Leistungsberechtigten wird ein Mehrbedarf anerkannt, soweit im Einzelfall ein unabweisbarer, laufender, nicht nur einmaliger besonderer Bedarf besteht. Der Mehrbedarf ist unabweisbar, wenn er insbesondere nicht durch die Zuwendungen Dritter sowie unter Berücksichtigung von Einsparmöglichkeiten der Leistungsberechtigten gedeckt ist und seiner Höhe nach erheblich von einem durchschnittlichen Bedarf abweicht. </t>
    </r>
    <r>
      <rPr>
        <u/>
        <sz val="10"/>
        <color theme="10"/>
        <rFont val="Arial"/>
        <family val="2"/>
      </rPr>
      <t xml:space="preserve">
https://www.arbeitsagentur.de/datei/dok_ba015861.pdf</t>
    </r>
  </si>
  <si>
    <t>RB 4</t>
  </si>
  <si>
    <r>
      <rPr>
        <sz val="10"/>
        <rFont val="Arial"/>
        <family val="2"/>
      </rPr>
      <t>Die Rechtssprechung orientiert sich beim Mehraufwand für kostenaufwendige Ernährung an den Empfehlungen des Deutschen Vereins:</t>
    </r>
    <r>
      <rPr>
        <u/>
        <sz val="10"/>
        <color theme="10"/>
        <rFont val="Arial"/>
        <family val="2"/>
      </rPr>
      <t xml:space="preserve">
https://www.deutscher-verein.de/de/uploads/empfehlungen-stellungnahmen/2020/dv-12-20_kostenaufwaendige-ernaehrung.pdf</t>
    </r>
  </si>
  <si>
    <t>Berechnungsbogen Bürgergeld</t>
  </si>
  <si>
    <t>Kinder unter 6</t>
  </si>
  <si>
    <t>Alleinstehende</t>
  </si>
  <si>
    <t>Partner</t>
  </si>
  <si>
    <t>18 - 24 Jährige oder Umzug ohne Zust.</t>
  </si>
  <si>
    <t>Jugendliche 14 bis 17</t>
  </si>
  <si>
    <t>Kinder 6 bis 13</t>
  </si>
  <si>
    <t>1. Einkommen von 100 bis 520 Euro</t>
  </si>
  <si>
    <t>2. Einkommen von 520 bis 1.000 Euro</t>
  </si>
  <si>
    <t>3. Einkommen von 1.000 bis 1.200 Euro</t>
  </si>
  <si>
    <t>4. Einkommen von 1.200 bis 1.500 Euro</t>
  </si>
  <si>
    <t>Einkommensbereinigung (pauschal) bis 30. Juni 23</t>
  </si>
  <si>
    <t>Einkommensbereinigung (pauschal) ab 01. Juli 23</t>
  </si>
  <si>
    <t>Bruttolohn</t>
  </si>
  <si>
    <t>Nettolohn</t>
  </si>
  <si>
    <t>Kinder ja/nein</t>
  </si>
  <si>
    <t>Angaben zur erwerbstätigen Person</t>
  </si>
  <si>
    <t>Unterhalt/svorschuss</t>
  </si>
  <si>
    <t>Abesetzbeträge vom Einkommen (§ 11 b SGB II)</t>
  </si>
  <si>
    <t>Summe Erwerbstätigenfreibetrag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</si>
</sst>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_-* #,##0\ [$€-1]_-;\-* #,##0\ [$€-1]_-;_-* &quot;-&quot;??\ [$€-1]_-"/>
    <numFmt numFmtId="165" formatCode="_-* #,##0.00\ [$€-1]_-;\-* #,##0.00\ [$€-1]_-;_-* &quot;-&quot;??\ [$€-1]_-"/>
    <numFmt numFmtId="166" formatCode="#,##0.00\ _€"/>
    <numFmt numFmtId="167" formatCode="#,##0.00\ &quot;€&quot;"/>
    <numFmt numFmtId="168" formatCode="#,##0\ &quot;€&quot;"/>
    <numFmt numFmtId="169" formatCode="0.0%"/>
    <numFmt numFmtId="170" formatCode="_([$€]* #,##0.00_);_([$€]* \(#,##0.00\);_([$€]* &quot;-&quot;??_);_(@_)"/>
    <numFmt numFmtId="171" formatCode="_-* #,##0\ &quot;€&quot;_-;\-* #,##0\ &quot;€&quot;_-;_-* &quot;-&quot;??\ &quot;€&quot;_-;_-@_-"/>
    <numFmt numFmtId="172" formatCode="#,##0.0"/>
  </numFmts>
  <fonts count="15" x14ac:knownFonts="1">
    <font>
      <sz val="10"/>
      <name val="Arial"/>
    </font>
    <font>
      <sz val="10"/>
      <name val="Arial"/>
    </font>
    <font>
      <sz val="8"/>
      <name val="Arial"/>
    </font>
    <font>
      <b/>
      <sz val="16"/>
      <color indexed="9"/>
      <name val="Arial"/>
      <family val="2"/>
    </font>
    <font>
      <b/>
      <sz val="16"/>
      <name val="Arial"/>
    </font>
    <font>
      <sz val="12"/>
      <name val="Arial"/>
      <family val="2"/>
    </font>
    <font>
      <b/>
      <sz val="10"/>
      <color indexed="9"/>
      <name val="Arial"/>
      <family val="2"/>
    </font>
    <font>
      <b/>
      <sz val="10"/>
      <name val="Arial"/>
    </font>
    <font>
      <b/>
      <sz val="10"/>
      <name val="Arial"/>
      <family val="2"/>
    </font>
    <font>
      <sz val="10"/>
      <name val="Arial"/>
      <family val="2"/>
    </font>
    <font>
      <b/>
      <sz val="8"/>
      <color indexed="81"/>
      <name val="Tahoma"/>
    </font>
    <font>
      <b/>
      <sz val="12"/>
      <name val="Arial"/>
      <family val="2"/>
    </font>
    <font>
      <b/>
      <sz val="16"/>
      <color indexed="8"/>
      <name val="Arial"/>
      <family val="2"/>
    </font>
    <font>
      <u/>
      <sz val="10"/>
      <color theme="10"/>
      <name val="Arial"/>
      <family val="2"/>
    </font>
    <font>
      <b/>
      <sz val="14"/>
      <color indexed="9"/>
      <name val="Arial"/>
      <family val="2"/>
    </font>
  </fonts>
  <fills count="12">
    <fill>
      <patternFill patternType="none"/>
    </fill>
    <fill>
      <patternFill patternType="gray125"/>
    </fill>
    <fill>
      <patternFill patternType="solid">
        <fgColor indexed="43"/>
        <bgColor indexed="64"/>
      </patternFill>
    </fill>
    <fill>
      <patternFill patternType="solid">
        <fgColor indexed="55"/>
        <bgColor indexed="64"/>
      </patternFill>
    </fill>
    <fill>
      <patternFill patternType="solid">
        <fgColor indexed="8"/>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170" fontId="1" fillId="0" borderId="0" applyFont="0" applyFill="0" applyBorder="0" applyAlignment="0" applyProtection="0"/>
    <xf numFmtId="0" fontId="9" fillId="0" borderId="0"/>
    <xf numFmtId="44" fontId="1" fillId="0" borderId="0" applyFont="0" applyFill="0" applyBorder="0" applyAlignment="0" applyProtection="0"/>
    <xf numFmtId="0" fontId="13" fillId="0" borderId="0" applyNumberFormat="0" applyFill="0" applyBorder="0" applyAlignment="0" applyProtection="0"/>
  </cellStyleXfs>
  <cellXfs count="201">
    <xf numFmtId="0" fontId="0" fillId="0" borderId="0" xfId="0"/>
    <xf numFmtId="49" fontId="0" fillId="0" borderId="0" xfId="0" applyNumberFormat="1"/>
    <xf numFmtId="0" fontId="7" fillId="0" borderId="0" xfId="0" applyFont="1" applyAlignment="1">
      <alignment horizontal="centerContinuous"/>
    </xf>
    <xf numFmtId="166" fontId="0" fillId="0" borderId="0" xfId="0" applyNumberFormat="1"/>
    <xf numFmtId="167" fontId="0" fillId="0" borderId="0" xfId="0" applyNumberFormat="1"/>
    <xf numFmtId="167" fontId="9" fillId="0" borderId="0" xfId="0" applyNumberFormat="1" applyFont="1"/>
    <xf numFmtId="0" fontId="9" fillId="0" borderId="0" xfId="0" applyFont="1"/>
    <xf numFmtId="167" fontId="9" fillId="2" borderId="1" xfId="0" applyNumberFormat="1" applyFont="1" applyFill="1" applyBorder="1" applyAlignment="1" applyProtection="1">
      <alignment horizontal="center"/>
      <protection locked="0"/>
    </xf>
    <xf numFmtId="167" fontId="9" fillId="2" borderId="1" xfId="0" applyNumberFormat="1" applyFont="1" applyFill="1" applyBorder="1" applyAlignment="1" applyProtection="1">
      <alignment horizontal="right"/>
      <protection locked="0"/>
    </xf>
    <xf numFmtId="0" fontId="0" fillId="0" borderId="0" xfId="0" applyAlignment="1">
      <alignment horizontal="left"/>
    </xf>
    <xf numFmtId="167" fontId="9" fillId="2" borderId="1" xfId="0" applyNumberFormat="1" applyFont="1" applyFill="1" applyBorder="1" applyProtection="1">
      <protection locked="0"/>
    </xf>
    <xf numFmtId="49" fontId="8" fillId="3" borderId="1" xfId="0" applyNumberFormat="1" applyFont="1" applyFill="1" applyBorder="1" applyAlignment="1">
      <alignment horizontal="left"/>
    </xf>
    <xf numFmtId="167" fontId="8" fillId="3" borderId="2" xfId="0" applyNumberFormat="1" applyFont="1" applyFill="1" applyBorder="1"/>
    <xf numFmtId="167" fontId="9" fillId="2" borderId="2" xfId="0" applyNumberFormat="1" applyFont="1" applyFill="1" applyBorder="1" applyProtection="1">
      <protection locked="0"/>
    </xf>
    <xf numFmtId="167" fontId="9" fillId="2" borderId="2" xfId="0" applyNumberFormat="1" applyFont="1" applyFill="1" applyBorder="1" applyAlignment="1" applyProtection="1">
      <alignment horizontal="center"/>
      <protection locked="0"/>
    </xf>
    <xf numFmtId="167" fontId="9" fillId="2" borderId="2" xfId="0" applyNumberFormat="1" applyFont="1" applyFill="1" applyBorder="1" applyAlignment="1" applyProtection="1">
      <alignment horizontal="right"/>
      <protection locked="0"/>
    </xf>
    <xf numFmtId="49" fontId="4" fillId="0" borderId="4" xfId="0" applyNumberFormat="1" applyFont="1" applyBorder="1"/>
    <xf numFmtId="0" fontId="5" fillId="0" borderId="0" xfId="0" applyFont="1"/>
    <xf numFmtId="0" fontId="4" fillId="0" borderId="0" xfId="0" applyFont="1" applyAlignment="1">
      <alignment horizontal="center"/>
    </xf>
    <xf numFmtId="0" fontId="4" fillId="0" borderId="0" xfId="0" applyFont="1" applyAlignment="1">
      <alignment horizontal="right"/>
    </xf>
    <xf numFmtId="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1" fontId="8" fillId="0" borderId="1" xfId="0" applyNumberFormat="1" applyFont="1" applyBorder="1" applyAlignment="1">
      <alignment horizontal="center" vertical="center"/>
    </xf>
    <xf numFmtId="0" fontId="3" fillId="4" borderId="5" xfId="0" applyFont="1" applyFill="1" applyBorder="1" applyAlignment="1">
      <alignment horizontal="center" vertical="center"/>
    </xf>
    <xf numFmtId="169" fontId="0" fillId="0" borderId="1" xfId="0" applyNumberFormat="1" applyBorder="1" applyAlignment="1">
      <alignment horizontal="center" vertical="center"/>
    </xf>
    <xf numFmtId="167" fontId="9" fillId="3" borderId="2" xfId="0" applyNumberFormat="1" applyFont="1" applyFill="1" applyBorder="1"/>
    <xf numFmtId="0" fontId="7" fillId="2" borderId="1" xfId="0" applyFont="1" applyFill="1" applyBorder="1" applyProtection="1">
      <protection locked="0"/>
    </xf>
    <xf numFmtId="168" fontId="0" fillId="0" borderId="0" xfId="0" applyNumberFormat="1"/>
    <xf numFmtId="164" fontId="0" fillId="0" borderId="0" xfId="0" applyNumberFormat="1"/>
    <xf numFmtId="165" fontId="0" fillId="0" borderId="0" xfId="0" applyNumberFormat="1"/>
    <xf numFmtId="167" fontId="9" fillId="3" borderId="7" xfId="0" applyNumberFormat="1" applyFont="1" applyFill="1" applyBorder="1"/>
    <xf numFmtId="167" fontId="0" fillId="0" borderId="1" xfId="0" applyNumberFormat="1" applyBorder="1" applyAlignment="1">
      <alignment horizontal="center" vertical="center"/>
    </xf>
    <xf numFmtId="167" fontId="1" fillId="3" borderId="1" xfId="0" applyNumberFormat="1" applyFont="1" applyFill="1" applyBorder="1"/>
    <xf numFmtId="167" fontId="1" fillId="2" borderId="1" xfId="0" applyNumberFormat="1" applyFont="1" applyFill="1" applyBorder="1" applyProtection="1">
      <protection locked="0"/>
    </xf>
    <xf numFmtId="167" fontId="1" fillId="0" borderId="0" xfId="0" applyNumberFormat="1" applyFont="1"/>
    <xf numFmtId="167" fontId="1" fillId="3" borderId="2" xfId="0" applyNumberFormat="1" applyFont="1" applyFill="1" applyBorder="1"/>
    <xf numFmtId="167" fontId="1" fillId="2" borderId="1" xfId="0" applyNumberFormat="1" applyFont="1" applyFill="1" applyBorder="1" applyAlignment="1" applyProtection="1">
      <alignment horizontal="center"/>
      <protection locked="0"/>
    </xf>
    <xf numFmtId="167" fontId="1" fillId="2" borderId="1" xfId="0" applyNumberFormat="1" applyFont="1" applyFill="1" applyBorder="1" applyAlignment="1" applyProtection="1">
      <alignment horizontal="right"/>
      <protection locked="0"/>
    </xf>
    <xf numFmtId="167" fontId="1" fillId="2" borderId="8" xfId="0" applyNumberFormat="1" applyFont="1" applyFill="1" applyBorder="1" applyProtection="1">
      <protection locked="0"/>
    </xf>
    <xf numFmtId="167" fontId="1" fillId="2" borderId="8" xfId="0" applyNumberFormat="1" applyFont="1" applyFill="1" applyBorder="1" applyAlignment="1" applyProtection="1">
      <alignment horizontal="center"/>
      <protection locked="0"/>
    </xf>
    <xf numFmtId="167" fontId="1" fillId="2" borderId="8" xfId="0" applyNumberFormat="1" applyFont="1" applyFill="1" applyBorder="1" applyAlignment="1" applyProtection="1">
      <alignment horizontal="right"/>
      <protection locked="0"/>
    </xf>
    <xf numFmtId="167" fontId="1" fillId="3" borderId="7" xfId="0" applyNumberFormat="1" applyFont="1" applyFill="1" applyBorder="1"/>
    <xf numFmtId="0" fontId="8" fillId="5" borderId="1" xfId="0" applyFont="1" applyFill="1" applyBorder="1" applyAlignment="1">
      <alignment horizontal="center" vertical="center"/>
    </xf>
    <xf numFmtId="49" fontId="3" fillId="3" borderId="12" xfId="0" applyNumberFormat="1" applyFont="1" applyFill="1" applyBorder="1" applyAlignment="1">
      <alignment horizontal="centerContinuous"/>
    </xf>
    <xf numFmtId="0" fontId="3" fillId="3" borderId="5" xfId="0" applyFont="1" applyFill="1" applyBorder="1" applyAlignment="1">
      <alignment horizontal="centerContinuous"/>
    </xf>
    <xf numFmtId="0" fontId="3" fillId="3" borderId="0" xfId="0" applyFont="1" applyFill="1" applyAlignment="1">
      <alignment horizontal="centerContinuous"/>
    </xf>
    <xf numFmtId="0" fontId="0" fillId="3" borderId="0" xfId="0" applyFill="1"/>
    <xf numFmtId="0" fontId="3" fillId="3" borderId="13" xfId="0" applyFont="1" applyFill="1" applyBorder="1" applyAlignment="1">
      <alignment horizontal="centerContinuous"/>
    </xf>
    <xf numFmtId="49" fontId="6" fillId="3" borderId="14" xfId="0" applyNumberFormat="1" applyFont="1" applyFill="1" applyBorder="1" applyAlignment="1">
      <alignment horizontal="center"/>
    </xf>
    <xf numFmtId="49" fontId="6" fillId="3" borderId="12" xfId="0" applyNumberFormat="1" applyFont="1" applyFill="1" applyBorder="1" applyAlignment="1">
      <alignment horizontal="center"/>
    </xf>
    <xf numFmtId="0" fontId="6" fillId="3" borderId="5" xfId="0" applyFont="1" applyFill="1" applyBorder="1"/>
    <xf numFmtId="0" fontId="6" fillId="3" borderId="5" xfId="0" applyFont="1" applyFill="1" applyBorder="1" applyAlignment="1">
      <alignment horizontal="center"/>
    </xf>
    <xf numFmtId="0" fontId="6" fillId="3" borderId="5" xfId="0" applyFont="1" applyFill="1" applyBorder="1" applyAlignment="1">
      <alignment horizontal="centerContinuous"/>
    </xf>
    <xf numFmtId="0" fontId="6" fillId="3" borderId="13" xfId="0" applyFont="1" applyFill="1" applyBorder="1" applyAlignment="1">
      <alignment horizontal="centerContinuous"/>
    </xf>
    <xf numFmtId="0" fontId="6" fillId="3" borderId="4" xfId="0" applyFont="1" applyFill="1" applyBorder="1" applyAlignment="1">
      <alignment horizontal="center"/>
    </xf>
    <xf numFmtId="0" fontId="6" fillId="3" borderId="0" xfId="0" applyFont="1" applyFill="1"/>
    <xf numFmtId="0" fontId="6" fillId="3" borderId="0" xfId="0" applyFont="1" applyFill="1" applyAlignment="1">
      <alignment horizontal="center"/>
    </xf>
    <xf numFmtId="0" fontId="6" fillId="3" borderId="0" xfId="0" applyFont="1" applyFill="1" applyAlignment="1">
      <alignment horizontal="centerContinuous"/>
    </xf>
    <xf numFmtId="0" fontId="6" fillId="3" borderId="3" xfId="0" applyFont="1" applyFill="1" applyBorder="1" applyAlignment="1">
      <alignment horizontal="centerContinuous"/>
    </xf>
    <xf numFmtId="167" fontId="9" fillId="3" borderId="1" xfId="0" applyNumberFormat="1" applyFont="1" applyFill="1" applyBorder="1"/>
    <xf numFmtId="170" fontId="1" fillId="2" borderId="1" xfId="1" applyFont="1" applyFill="1" applyBorder="1" applyProtection="1">
      <protection locked="0"/>
    </xf>
    <xf numFmtId="170" fontId="1" fillId="2" borderId="7" xfId="1" applyFont="1" applyFill="1" applyBorder="1" applyProtection="1">
      <protection locked="0"/>
    </xf>
    <xf numFmtId="171" fontId="8" fillId="5" borderId="1" xfId="1" applyNumberFormat="1" applyFont="1" applyFill="1" applyBorder="1" applyAlignment="1" applyProtection="1">
      <alignment horizontal="center" vertical="center"/>
    </xf>
    <xf numFmtId="171" fontId="9" fillId="0" borderId="1" xfId="1" applyNumberFormat="1" applyFont="1" applyFill="1" applyBorder="1" applyAlignment="1" applyProtection="1">
      <alignment horizontal="center" vertical="center"/>
    </xf>
    <xf numFmtId="49" fontId="12" fillId="2" borderId="0" xfId="0" applyNumberFormat="1" applyFont="1" applyFill="1" applyAlignment="1" applyProtection="1">
      <alignment horizontal="center"/>
      <protection locked="0"/>
    </xf>
    <xf numFmtId="0" fontId="8" fillId="6" borderId="15" xfId="0" applyFont="1" applyFill="1" applyBorder="1"/>
    <xf numFmtId="0" fontId="0" fillId="6" borderId="17" xfId="0" applyFill="1" applyBorder="1"/>
    <xf numFmtId="0" fontId="8" fillId="7" borderId="18" xfId="0" applyFont="1" applyFill="1" applyBorder="1" applyAlignment="1">
      <alignment horizontal="center" vertical="center"/>
    </xf>
    <xf numFmtId="0" fontId="8" fillId="7" borderId="19" xfId="0" applyFont="1" applyFill="1" applyBorder="1" applyAlignment="1">
      <alignment horizontal="center" vertical="center"/>
    </xf>
    <xf numFmtId="4" fontId="5" fillId="9" borderId="0" xfId="0" applyNumberFormat="1" applyFont="1" applyFill="1" applyAlignment="1">
      <alignment horizontal="left"/>
    </xf>
    <xf numFmtId="0" fontId="6" fillId="3" borderId="26" xfId="0" applyFont="1" applyFill="1" applyBorder="1" applyAlignment="1">
      <alignment horizontal="center"/>
    </xf>
    <xf numFmtId="0" fontId="6" fillId="3" borderId="10" xfId="0" applyFont="1" applyFill="1" applyBorder="1"/>
    <xf numFmtId="0" fontId="6" fillId="3" borderId="10" xfId="0" applyFont="1" applyFill="1" applyBorder="1" applyAlignment="1">
      <alignment horizontal="center"/>
    </xf>
    <xf numFmtId="0" fontId="6" fillId="3" borderId="10" xfId="0" applyFont="1" applyFill="1" applyBorder="1" applyAlignment="1">
      <alignment horizontal="centerContinuous"/>
    </xf>
    <xf numFmtId="0" fontId="6" fillId="3" borderId="27" xfId="0" applyFont="1" applyFill="1" applyBorder="1" applyAlignment="1">
      <alignment horizontal="centerContinuous"/>
    </xf>
    <xf numFmtId="49" fontId="0" fillId="0" borderId="17" xfId="0" applyNumberFormat="1" applyBorder="1"/>
    <xf numFmtId="4" fontId="7" fillId="2" borderId="23" xfId="0" applyNumberFormat="1" applyFont="1" applyFill="1" applyBorder="1" applyAlignment="1" applyProtection="1">
      <alignment horizontal="left"/>
      <protection locked="0"/>
    </xf>
    <xf numFmtId="49" fontId="8" fillId="0" borderId="17" xfId="0" applyNumberFormat="1" applyFont="1" applyBorder="1" applyAlignment="1">
      <alignment horizontal="left"/>
    </xf>
    <xf numFmtId="170" fontId="1" fillId="2" borderId="23" xfId="1" applyFont="1" applyFill="1" applyBorder="1" applyProtection="1">
      <protection locked="0"/>
    </xf>
    <xf numFmtId="167" fontId="8" fillId="2" borderId="16" xfId="0" applyNumberFormat="1" applyFont="1" applyFill="1" applyBorder="1" applyProtection="1">
      <protection locked="0"/>
    </xf>
    <xf numFmtId="170" fontId="1" fillId="2" borderId="28" xfId="1" applyFont="1" applyFill="1" applyBorder="1" applyProtection="1">
      <protection locked="0"/>
    </xf>
    <xf numFmtId="49" fontId="8" fillId="5" borderId="16" xfId="0" applyNumberFormat="1" applyFont="1" applyFill="1" applyBorder="1" applyAlignment="1">
      <alignment horizontal="left"/>
    </xf>
    <xf numFmtId="167" fontId="1" fillId="3" borderId="29" xfId="0" applyNumberFormat="1" applyFont="1" applyFill="1" applyBorder="1"/>
    <xf numFmtId="167" fontId="9" fillId="2" borderId="23" xfId="0" applyNumberFormat="1" applyFont="1" applyFill="1" applyBorder="1" applyProtection="1">
      <protection locked="0"/>
    </xf>
    <xf numFmtId="167" fontId="9" fillId="2" borderId="29" xfId="0" applyNumberFormat="1" applyFont="1" applyFill="1" applyBorder="1" applyAlignment="1" applyProtection="1">
      <alignment horizontal="centerContinuous"/>
      <protection locked="0"/>
    </xf>
    <xf numFmtId="49" fontId="8" fillId="0" borderId="16" xfId="0" applyNumberFormat="1" applyFont="1" applyBorder="1" applyAlignment="1">
      <alignment horizontal="left"/>
    </xf>
    <xf numFmtId="49" fontId="8" fillId="1" borderId="16" xfId="0" applyNumberFormat="1" applyFont="1" applyFill="1" applyBorder="1" applyAlignment="1">
      <alignment horizontal="left"/>
    </xf>
    <xf numFmtId="49" fontId="8" fillId="1" borderId="17" xfId="0" applyNumberFormat="1" applyFont="1" applyFill="1" applyBorder="1" applyAlignment="1">
      <alignment horizontal="left"/>
    </xf>
    <xf numFmtId="167" fontId="9" fillId="2" borderId="23" xfId="0" applyNumberFormat="1" applyFont="1" applyFill="1" applyBorder="1" applyAlignment="1" applyProtection="1">
      <alignment horizontal="centerContinuous"/>
      <protection locked="0"/>
    </xf>
    <xf numFmtId="167" fontId="1" fillId="2" borderId="23" xfId="0" applyNumberFormat="1" applyFont="1" applyFill="1" applyBorder="1" applyAlignment="1" applyProtection="1">
      <alignment horizontal="centerContinuous"/>
      <protection locked="0"/>
    </xf>
    <xf numFmtId="49" fontId="8" fillId="0" borderId="30" xfId="0" applyNumberFormat="1" applyFont="1" applyBorder="1" applyAlignment="1">
      <alignment horizontal="left"/>
    </xf>
    <xf numFmtId="167" fontId="1" fillId="2" borderId="31" xfId="0" applyNumberFormat="1" applyFont="1" applyFill="1" applyBorder="1" applyAlignment="1" applyProtection="1">
      <alignment horizontal="centerContinuous"/>
      <protection locked="0"/>
    </xf>
    <xf numFmtId="49" fontId="8" fillId="0" borderId="17" xfId="0" applyNumberFormat="1" applyFont="1" applyBorder="1"/>
    <xf numFmtId="49" fontId="8" fillId="5" borderId="17" xfId="0" applyNumberFormat="1" applyFont="1" applyFill="1" applyBorder="1" applyAlignment="1">
      <alignment horizontal="left"/>
    </xf>
    <xf numFmtId="167" fontId="1" fillId="3" borderId="23" xfId="0" applyNumberFormat="1" applyFont="1" applyFill="1" applyBorder="1"/>
    <xf numFmtId="167" fontId="1" fillId="3" borderId="28" xfId="0" applyNumberFormat="1" applyFont="1" applyFill="1" applyBorder="1"/>
    <xf numFmtId="49" fontId="8" fillId="5" borderId="22" xfId="0" applyNumberFormat="1" applyFont="1" applyFill="1" applyBorder="1" applyAlignment="1">
      <alignment horizontal="left"/>
    </xf>
    <xf numFmtId="167" fontId="1" fillId="5" borderId="32" xfId="0" applyNumberFormat="1" applyFont="1" applyFill="1" applyBorder="1"/>
    <xf numFmtId="44" fontId="0" fillId="0" borderId="0" xfId="3" applyFont="1"/>
    <xf numFmtId="0" fontId="9" fillId="6" borderId="1" xfId="0" applyFont="1" applyFill="1" applyBorder="1"/>
    <xf numFmtId="167" fontId="0" fillId="6" borderId="1" xfId="0" applyNumberFormat="1" applyFill="1" applyBorder="1"/>
    <xf numFmtId="1" fontId="9" fillId="6" borderId="1" xfId="0" applyNumberFormat="1" applyFont="1" applyFill="1" applyBorder="1"/>
    <xf numFmtId="167" fontId="9" fillId="6" borderId="1" xfId="0" applyNumberFormat="1" applyFont="1" applyFill="1" applyBorder="1"/>
    <xf numFmtId="0" fontId="9" fillId="0" borderId="1" xfId="0" applyFont="1" applyBorder="1" applyAlignment="1">
      <alignment horizontal="center" vertical="center"/>
    </xf>
    <xf numFmtId="1" fontId="0" fillId="10" borderId="1" xfId="0" applyNumberFormat="1" applyFill="1" applyBorder="1" applyProtection="1">
      <protection locked="0"/>
    </xf>
    <xf numFmtId="167" fontId="0" fillId="10" borderId="1" xfId="0" applyNumberFormat="1" applyFill="1" applyBorder="1" applyProtection="1">
      <protection locked="0"/>
    </xf>
    <xf numFmtId="172" fontId="0" fillId="10" borderId="1" xfId="0" applyNumberFormat="1" applyFill="1" applyBorder="1" applyProtection="1">
      <protection locked="0"/>
    </xf>
    <xf numFmtId="0" fontId="8" fillId="9" borderId="1" xfId="0" applyFont="1" applyFill="1" applyBorder="1" applyAlignment="1">
      <alignment horizontal="center" vertical="center"/>
    </xf>
    <xf numFmtId="171" fontId="9" fillId="9" borderId="1" xfId="1" applyNumberFormat="1" applyFont="1" applyFill="1" applyBorder="1" applyAlignment="1" applyProtection="1">
      <alignment horizontal="center" vertical="center"/>
    </xf>
    <xf numFmtId="0" fontId="8" fillId="6" borderId="17" xfId="0" applyFont="1" applyFill="1" applyBorder="1"/>
    <xf numFmtId="0" fontId="9" fillId="6" borderId="17" xfId="0" applyFont="1" applyFill="1" applyBorder="1"/>
    <xf numFmtId="0" fontId="5" fillId="2" borderId="0" xfId="0" applyFont="1" applyFill="1" applyProtection="1">
      <protection locked="0"/>
    </xf>
    <xf numFmtId="0" fontId="6" fillId="3" borderId="33" xfId="0" applyFont="1" applyFill="1" applyBorder="1" applyAlignment="1">
      <alignment horizontal="left" vertical="center"/>
    </xf>
    <xf numFmtId="0" fontId="0" fillId="3" borderId="33" xfId="0" applyFill="1" applyBorder="1" applyAlignment="1">
      <alignment horizontal="left" vertical="center"/>
    </xf>
    <xf numFmtId="0" fontId="0" fillId="3" borderId="25" xfId="0" applyFill="1" applyBorder="1" applyAlignment="1">
      <alignment horizontal="left" vertical="center"/>
    </xf>
    <xf numFmtId="14" fontId="5" fillId="2" borderId="34" xfId="0" applyNumberFormat="1" applyFont="1" applyFill="1" applyBorder="1" applyProtection="1">
      <protection locked="0"/>
    </xf>
    <xf numFmtId="0" fontId="0" fillId="0" borderId="35" xfId="0" applyBorder="1" applyProtection="1">
      <protection locked="0"/>
    </xf>
    <xf numFmtId="0" fontId="8" fillId="0" borderId="36" xfId="0" applyFont="1" applyBorder="1" applyAlignment="1">
      <alignment horizontal="center" vertical="center" wrapText="1"/>
    </xf>
    <xf numFmtId="0" fontId="0" fillId="0" borderId="36" xfId="0" applyBorder="1" applyAlignment="1">
      <alignment horizontal="center" vertical="center" wrapText="1"/>
    </xf>
    <xf numFmtId="0" fontId="0" fillId="0" borderId="2" xfId="0"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7" borderId="2"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7" borderId="1" xfId="0" applyFont="1" applyFill="1" applyBorder="1" applyAlignment="1">
      <alignment horizontal="center" vertical="center"/>
    </xf>
    <xf numFmtId="167" fontId="0" fillId="0" borderId="1" xfId="0" applyNumberFormat="1" applyBorder="1" applyAlignment="1">
      <alignment horizontal="center" vertical="center"/>
    </xf>
    <xf numFmtId="167" fontId="0" fillId="0" borderId="9" xfId="0" applyNumberFormat="1" applyBorder="1" applyAlignment="1">
      <alignment horizontal="center" vertical="center"/>
    </xf>
    <xf numFmtId="167" fontId="0" fillId="0" borderId="11" xfId="0" applyNumberFormat="1" applyBorder="1" applyAlignment="1">
      <alignment horizontal="center" vertical="center"/>
    </xf>
    <xf numFmtId="9" fontId="0" fillId="0" borderId="8" xfId="0" applyNumberFormat="1" applyBorder="1" applyAlignment="1">
      <alignment horizontal="center" vertical="center"/>
    </xf>
    <xf numFmtId="0" fontId="0" fillId="0" borderId="36"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49" fontId="3" fillId="8" borderId="14" xfId="0" applyNumberFormat="1" applyFont="1" applyFill="1" applyBorder="1" applyAlignment="1">
      <alignment horizontal="center" vertical="center"/>
    </xf>
    <xf numFmtId="0" fontId="0" fillId="8" borderId="33" xfId="0" applyFill="1" applyBorder="1" applyAlignment="1">
      <alignment horizontal="center" vertical="center"/>
    </xf>
    <xf numFmtId="0" fontId="0" fillId="0" borderId="1" xfId="0" applyBorder="1" applyAlignment="1">
      <alignment horizontal="center" vertical="center"/>
    </xf>
    <xf numFmtId="0" fontId="8" fillId="7" borderId="37" xfId="0" applyFont="1" applyFill="1" applyBorder="1" applyAlignment="1">
      <alignment horizontal="center" vertical="center"/>
    </xf>
    <xf numFmtId="0" fontId="8" fillId="7" borderId="38" xfId="0" applyFont="1" applyFill="1" applyBorder="1" applyAlignment="1">
      <alignment horizontal="center" vertical="center"/>
    </xf>
    <xf numFmtId="9" fontId="0" fillId="0" borderId="1" xfId="0" applyNumberFormat="1" applyBorder="1" applyAlignment="1">
      <alignment horizontal="center" vertical="center"/>
    </xf>
    <xf numFmtId="0" fontId="13" fillId="0" borderId="1" xfId="4" applyBorder="1" applyAlignment="1">
      <alignment horizontal="left" wrapText="1"/>
    </xf>
    <xf numFmtId="0" fontId="13" fillId="0" borderId="1" xfId="4" applyBorder="1" applyAlignment="1">
      <alignment wrapText="1"/>
    </xf>
    <xf numFmtId="0" fontId="8" fillId="7" borderId="8" xfId="0" applyFont="1" applyFill="1" applyBorder="1" applyAlignment="1">
      <alignment horizontal="center" vertical="center"/>
    </xf>
    <xf numFmtId="0" fontId="0" fillId="0" borderId="1" xfId="0" applyBorder="1" applyAlignment="1">
      <alignment wrapText="1"/>
    </xf>
    <xf numFmtId="44" fontId="9" fillId="2" borderId="1" xfId="0" applyNumberFormat="1" applyFont="1" applyFill="1" applyBorder="1" applyAlignment="1" applyProtection="1">
      <alignment horizontal="center"/>
      <protection locked="0"/>
    </xf>
    <xf numFmtId="44" fontId="9" fillId="0" borderId="1" xfId="0" applyNumberFormat="1" applyFont="1" applyBorder="1" applyAlignment="1" applyProtection="1">
      <alignment horizontal="center"/>
      <protection locked="0"/>
    </xf>
    <xf numFmtId="0" fontId="8" fillId="6" borderId="9" xfId="0" applyFont="1" applyFill="1" applyBorder="1" applyAlignment="1">
      <alignment horizontal="center" wrapText="1"/>
    </xf>
    <xf numFmtId="0" fontId="0" fillId="0" borderId="10" xfId="0" applyBorder="1" applyAlignment="1">
      <alignment wrapText="1"/>
    </xf>
    <xf numFmtId="0" fontId="0" fillId="0" borderId="11" xfId="0" applyBorder="1" applyAlignment="1">
      <alignment wrapText="1"/>
    </xf>
    <xf numFmtId="0" fontId="8" fillId="6" borderId="1" xfId="0" applyFont="1" applyFill="1" applyBorder="1" applyAlignment="1">
      <alignment horizontal="center"/>
    </xf>
    <xf numFmtId="0" fontId="0" fillId="6" borderId="1" xfId="0" applyFill="1" applyBorder="1" applyAlignment="1">
      <alignment horizontal="center"/>
    </xf>
    <xf numFmtId="0" fontId="0" fillId="0" borderId="1" xfId="0" applyBorder="1"/>
    <xf numFmtId="44" fontId="8" fillId="6" borderId="1" xfId="0" applyNumberFormat="1" applyFont="1" applyFill="1" applyBorder="1" applyAlignment="1">
      <alignment horizontal="center"/>
    </xf>
    <xf numFmtId="44" fontId="9" fillId="6" borderId="1" xfId="0" applyNumberFormat="1" applyFont="1" applyFill="1" applyBorder="1" applyAlignment="1">
      <alignment horizontal="center"/>
    </xf>
    <xf numFmtId="44" fontId="9" fillId="0" borderId="1" xfId="0" applyNumberFormat="1" applyFont="1" applyBorder="1" applyAlignment="1">
      <alignment horizontal="center"/>
    </xf>
    <xf numFmtId="44" fontId="9" fillId="2" borderId="9" xfId="0" applyNumberFormat="1" applyFont="1" applyFill="1" applyBorder="1" applyAlignment="1" applyProtection="1">
      <alignment horizontal="center"/>
      <protection locked="0"/>
    </xf>
    <xf numFmtId="44" fontId="9" fillId="0" borderId="10" xfId="0" applyNumberFormat="1" applyFont="1" applyBorder="1" applyAlignment="1" applyProtection="1">
      <alignment horizontal="center"/>
      <protection locked="0"/>
    </xf>
    <xf numFmtId="44" fontId="9" fillId="0" borderId="11" xfId="0" applyNumberFormat="1" applyFont="1" applyBorder="1" applyAlignment="1" applyProtection="1">
      <alignment horizontal="center"/>
      <protection locked="0"/>
    </xf>
    <xf numFmtId="44" fontId="8" fillId="6" borderId="9" xfId="0" applyNumberFormat="1" applyFont="1" applyFill="1" applyBorder="1"/>
    <xf numFmtId="0" fontId="8" fillId="0" borderId="10" xfId="0" applyFont="1" applyBorder="1"/>
    <xf numFmtId="0" fontId="8" fillId="0" borderId="11" xfId="0" applyFont="1" applyBorder="1"/>
    <xf numFmtId="44" fontId="8" fillId="2" borderId="1" xfId="0" applyNumberFormat="1" applyFont="1" applyFill="1" applyBorder="1" applyAlignment="1" applyProtection="1">
      <alignment horizontal="center"/>
      <protection locked="0"/>
    </xf>
    <xf numFmtId="44" fontId="0" fillId="0" borderId="1" xfId="0" applyNumberFormat="1" applyBorder="1" applyAlignment="1" applyProtection="1">
      <alignment horizontal="center"/>
      <protection locked="0"/>
    </xf>
    <xf numFmtId="49" fontId="9" fillId="6" borderId="8" xfId="0" applyNumberFormat="1" applyFont="1" applyFill="1" applyBorder="1" applyAlignment="1">
      <alignment horizontal="center" vertical="center"/>
    </xf>
    <xf numFmtId="49" fontId="9" fillId="6" borderId="2" xfId="0" applyNumberFormat="1" applyFont="1" applyFill="1" applyBorder="1" applyAlignment="1">
      <alignment horizontal="center" vertical="center"/>
    </xf>
    <xf numFmtId="44" fontId="0" fillId="6" borderId="1" xfId="0" applyNumberFormat="1" applyFill="1" applyBorder="1" applyAlignment="1">
      <alignment horizontal="center"/>
    </xf>
    <xf numFmtId="44" fontId="0" fillId="0" borderId="1" xfId="0" applyNumberFormat="1" applyBorder="1"/>
    <xf numFmtId="0" fontId="8" fillId="11" borderId="5" xfId="0" applyFont="1" applyFill="1" applyBorder="1"/>
    <xf numFmtId="0" fontId="0" fillId="11" borderId="5" xfId="0" applyFill="1" applyBorder="1"/>
    <xf numFmtId="49" fontId="3" fillId="8" borderId="6" xfId="0" applyNumberFormat="1" applyFont="1" applyFill="1" applyBorder="1" applyAlignment="1">
      <alignment horizontal="center"/>
    </xf>
    <xf numFmtId="0" fontId="0" fillId="8" borderId="0" xfId="0" applyFill="1"/>
    <xf numFmtId="0" fontId="0" fillId="0" borderId="0" xfId="0"/>
    <xf numFmtId="0" fontId="9" fillId="6" borderId="1" xfId="0" applyFont="1" applyFill="1" applyBorder="1" applyAlignment="1">
      <alignment horizontal="center"/>
    </xf>
    <xf numFmtId="0" fontId="9" fillId="6" borderId="23" xfId="0" applyFont="1" applyFill="1" applyBorder="1" applyAlignment="1">
      <alignment horizontal="center"/>
    </xf>
    <xf numFmtId="0" fontId="8" fillId="6" borderId="23" xfId="0" applyFont="1" applyFill="1" applyBorder="1" applyAlignment="1">
      <alignment horizontal="center"/>
    </xf>
    <xf numFmtId="0" fontId="8" fillId="6" borderId="17" xfId="0" applyFont="1" applyFill="1" applyBorder="1" applyAlignment="1">
      <alignment horizontal="center"/>
    </xf>
    <xf numFmtId="0" fontId="0" fillId="0" borderId="23" xfId="0" applyBorder="1"/>
    <xf numFmtId="44" fontId="11" fillId="6" borderId="22" xfId="0" applyNumberFormat="1" applyFont="1" applyFill="1" applyBorder="1" applyAlignment="1">
      <alignment horizontal="center"/>
    </xf>
    <xf numFmtId="0" fontId="11" fillId="6" borderId="21" xfId="0" applyFont="1" applyFill="1" applyBorder="1" applyAlignment="1">
      <alignment horizontal="center"/>
    </xf>
    <xf numFmtId="0" fontId="5" fillId="0" borderId="20" xfId="0" applyFont="1" applyBorder="1"/>
    <xf numFmtId="44" fontId="8" fillId="6" borderId="22" xfId="0" applyNumberFormat="1" applyFont="1" applyFill="1" applyBorder="1" applyAlignment="1">
      <alignment horizontal="center"/>
    </xf>
    <xf numFmtId="0" fontId="8" fillId="6" borderId="21" xfId="0" applyFont="1" applyFill="1" applyBorder="1" applyAlignment="1">
      <alignment horizontal="center"/>
    </xf>
    <xf numFmtId="0" fontId="0" fillId="0" borderId="20" xfId="0" applyBorder="1"/>
    <xf numFmtId="0" fontId="0" fillId="6" borderId="26" xfId="0" applyFill="1" applyBorder="1"/>
    <xf numFmtId="0" fontId="0" fillId="0" borderId="10" xfId="0" applyBorder="1"/>
    <xf numFmtId="0" fontId="0" fillId="0" borderId="27" xfId="0" applyBorder="1"/>
    <xf numFmtId="49" fontId="14" fillId="8" borderId="39" xfId="0" applyNumberFormat="1" applyFont="1" applyFill="1" applyBorder="1" applyAlignment="1">
      <alignment horizontal="center"/>
    </xf>
    <xf numFmtId="49" fontId="14" fillId="8" borderId="40" xfId="0" applyNumberFormat="1" applyFont="1" applyFill="1" applyBorder="1" applyAlignment="1">
      <alignment horizontal="center"/>
    </xf>
    <xf numFmtId="49" fontId="14" fillId="8" borderId="38" xfId="0" applyNumberFormat="1" applyFont="1" applyFill="1" applyBorder="1" applyAlignment="1">
      <alignment horizontal="center"/>
    </xf>
    <xf numFmtId="49" fontId="14" fillId="8" borderId="24" xfId="0" applyNumberFormat="1" applyFont="1" applyFill="1" applyBorder="1" applyAlignment="1">
      <alignment horizontal="center"/>
    </xf>
    <xf numFmtId="44" fontId="8" fillId="6" borderId="17" xfId="0" applyNumberFormat="1" applyFont="1" applyFill="1" applyBorder="1" applyAlignment="1">
      <alignment horizontal="center"/>
    </xf>
    <xf numFmtId="44" fontId="8" fillId="6" borderId="10" xfId="0" applyNumberFormat="1" applyFont="1" applyFill="1" applyBorder="1" applyAlignment="1">
      <alignment horizontal="center"/>
    </xf>
    <xf numFmtId="44" fontId="8" fillId="6" borderId="27" xfId="0" applyNumberFormat="1" applyFont="1" applyFill="1" applyBorder="1" applyAlignment="1">
      <alignment horizontal="center"/>
    </xf>
    <xf numFmtId="44" fontId="8" fillId="2" borderId="26" xfId="0" applyNumberFormat="1" applyFont="1" applyFill="1" applyBorder="1" applyAlignment="1" applyProtection="1">
      <alignment horizontal="center" vertical="center"/>
      <protection locked="0"/>
    </xf>
    <xf numFmtId="44" fontId="8" fillId="2" borderId="10" xfId="0" applyNumberFormat="1" applyFont="1" applyFill="1" applyBorder="1" applyAlignment="1" applyProtection="1">
      <alignment horizontal="center" vertical="center"/>
      <protection locked="0"/>
    </xf>
    <xf numFmtId="44" fontId="8" fillId="2" borderId="27" xfId="0" applyNumberFormat="1" applyFont="1" applyFill="1" applyBorder="1" applyAlignment="1" applyProtection="1">
      <alignment horizontal="center" vertical="center"/>
      <protection locked="0"/>
    </xf>
    <xf numFmtId="44" fontId="8" fillId="2" borderId="17" xfId="0" applyNumberFormat="1" applyFont="1" applyFill="1" applyBorder="1" applyAlignment="1" applyProtection="1">
      <alignment horizontal="center"/>
      <protection locked="0"/>
    </xf>
    <xf numFmtId="44" fontId="8" fillId="2" borderId="10" xfId="0" applyNumberFormat="1" applyFont="1" applyFill="1" applyBorder="1" applyAlignment="1" applyProtection="1">
      <alignment horizontal="center"/>
      <protection locked="0"/>
    </xf>
    <xf numFmtId="44" fontId="8" fillId="2" borderId="27" xfId="0" applyNumberFormat="1" applyFont="1" applyFill="1" applyBorder="1" applyAlignment="1" applyProtection="1">
      <alignment horizontal="center"/>
      <protection locked="0"/>
    </xf>
  </cellXfs>
  <cellStyles count="5">
    <cellStyle name="Euro" xfId="1" xr:uid="{00000000-0005-0000-0000-000000000000}"/>
    <cellStyle name="Link" xfId="4" builtinId="8"/>
    <cellStyle name="Standard" xfId="0" builtinId="0"/>
    <cellStyle name="Standard 2" xfId="2" xr:uid="{00000000-0005-0000-0000-000004000000}"/>
    <cellStyle name="Währung" xfId="3" builtinId="4"/>
  </cellStyles>
  <dxfs count="20">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harald-thome.de/fa/harald-thome/files/sgb-ii-hinweise/FH-21---20.07.2016.pdf" TargetMode="External"/><Relationship Id="rId1" Type="http://schemas.openxmlformats.org/officeDocument/2006/relationships/hyperlink" Target="https://www.deutscher-verein.de/de/uploads/empfehlungen-stellungnahmen/2014/dv-28-14-krankenkostzulagen.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pageSetUpPr fitToPage="1"/>
  </sheetPr>
  <dimension ref="A1:AN1059"/>
  <sheetViews>
    <sheetView showGridLines="0" tabSelected="1" zoomScaleNormal="100" workbookViewId="0">
      <selection activeCell="B2" sqref="B2:D2"/>
    </sheetView>
  </sheetViews>
  <sheetFormatPr baseColWidth="10" defaultRowHeight="13.2" x14ac:dyDescent="0.25"/>
  <cols>
    <col min="1" max="1" width="36.6640625" style="1" customWidth="1"/>
    <col min="2" max="2" width="15" customWidth="1"/>
    <col min="10" max="10" width="12.6640625" bestFit="1" customWidth="1"/>
  </cols>
  <sheetData>
    <row r="1" spans="1:40" ht="21" x14ac:dyDescent="0.4">
      <c r="A1" s="45" t="s">
        <v>135</v>
      </c>
      <c r="B1" s="46"/>
      <c r="C1" s="46"/>
      <c r="D1" s="46"/>
      <c r="E1" s="46"/>
      <c r="F1" s="46"/>
      <c r="G1" s="46"/>
      <c r="H1" s="46"/>
      <c r="I1" s="46"/>
      <c r="J1" s="46"/>
      <c r="K1" s="49"/>
    </row>
    <row r="2" spans="1:40" ht="21.6" thickBot="1" x14ac:dyDescent="0.45">
      <c r="A2" s="16" t="s">
        <v>0</v>
      </c>
      <c r="B2" s="113"/>
      <c r="C2" s="113"/>
      <c r="D2" s="113"/>
      <c r="E2" s="17"/>
      <c r="F2" s="18"/>
      <c r="G2" s="71"/>
      <c r="H2" s="17"/>
      <c r="I2" s="19" t="s">
        <v>1</v>
      </c>
      <c r="J2" s="117"/>
      <c r="K2" s="118"/>
    </row>
    <row r="3" spans="1:40" ht="13.8" thickBot="1" x14ac:dyDescent="0.3">
      <c r="A3" s="50" t="s">
        <v>83</v>
      </c>
      <c r="B3" s="114" t="s">
        <v>52</v>
      </c>
      <c r="C3" s="115"/>
      <c r="D3" s="115"/>
      <c r="E3" s="115"/>
      <c r="F3" s="115"/>
      <c r="G3" s="115"/>
      <c r="H3" s="115"/>
      <c r="I3" s="115"/>
      <c r="J3" s="115"/>
      <c r="K3" s="116"/>
    </row>
    <row r="4" spans="1:40" ht="13.8" thickBot="1" x14ac:dyDescent="0.3">
      <c r="A4" s="51" t="s">
        <v>84</v>
      </c>
      <c r="B4" s="114" t="s">
        <v>2</v>
      </c>
      <c r="C4" s="115"/>
      <c r="D4" s="115"/>
      <c r="E4" s="115"/>
      <c r="F4" s="115"/>
      <c r="G4" s="115"/>
      <c r="H4" s="115"/>
      <c r="I4" s="115"/>
      <c r="J4" s="115"/>
      <c r="K4" s="116"/>
    </row>
    <row r="5" spans="1:40" x14ac:dyDescent="0.25">
      <c r="A5" s="77"/>
      <c r="B5" s="11" t="s">
        <v>6</v>
      </c>
      <c r="C5" s="28" t="s">
        <v>3</v>
      </c>
      <c r="D5" s="28" t="s">
        <v>43</v>
      </c>
      <c r="E5" s="28" t="s">
        <v>4</v>
      </c>
      <c r="F5" s="28" t="s">
        <v>5</v>
      </c>
      <c r="G5" s="28" t="s">
        <v>7</v>
      </c>
      <c r="H5" s="28" t="s">
        <v>8</v>
      </c>
      <c r="I5" s="28" t="s">
        <v>9</v>
      </c>
      <c r="J5" s="28" t="s">
        <v>10</v>
      </c>
      <c r="K5" s="78" t="s">
        <v>11</v>
      </c>
      <c r="L5" s="2"/>
    </row>
    <row r="6" spans="1:40" x14ac:dyDescent="0.25">
      <c r="A6" s="79" t="s">
        <v>44</v>
      </c>
      <c r="B6" s="34" t="str">
        <f>IF(SUM(C6:Z6)=0,"",SUM(C6:Z6))</f>
        <v/>
      </c>
      <c r="C6" s="62"/>
      <c r="D6" s="62"/>
      <c r="E6" s="62"/>
      <c r="F6" s="62"/>
      <c r="G6" s="62"/>
      <c r="H6" s="62"/>
      <c r="I6" s="62"/>
      <c r="J6" s="62"/>
      <c r="K6" s="80"/>
      <c r="L6" s="36"/>
      <c r="M6" s="36"/>
      <c r="N6" s="36"/>
      <c r="O6" s="36"/>
      <c r="P6" s="36"/>
      <c r="Q6" s="36"/>
      <c r="R6" s="36"/>
      <c r="S6" s="36"/>
      <c r="T6" s="36"/>
      <c r="U6" s="36"/>
      <c r="V6" s="36"/>
      <c r="W6" s="36"/>
      <c r="X6" s="36"/>
      <c r="Y6" s="36"/>
      <c r="Z6" s="3"/>
      <c r="AA6" s="3"/>
      <c r="AB6" s="3"/>
      <c r="AC6" s="3"/>
      <c r="AD6" s="3"/>
      <c r="AE6" s="3"/>
      <c r="AF6" s="3"/>
    </row>
    <row r="7" spans="1:40" x14ac:dyDescent="0.25">
      <c r="A7" s="79" t="s">
        <v>42</v>
      </c>
      <c r="B7" s="34" t="str">
        <f>IF(SUM(C7:Z7)=0,"",SUM(C7:Z7))</f>
        <v/>
      </c>
      <c r="C7" s="62"/>
      <c r="D7" s="62"/>
      <c r="E7" s="62"/>
      <c r="F7" s="62"/>
      <c r="G7" s="62"/>
      <c r="H7" s="62"/>
      <c r="I7" s="62"/>
      <c r="J7" s="62"/>
      <c r="K7" s="80"/>
      <c r="L7" s="36"/>
      <c r="M7" s="36"/>
      <c r="N7" s="36"/>
      <c r="O7" s="36"/>
      <c r="P7" s="36"/>
      <c r="Q7" s="36"/>
      <c r="R7" s="36"/>
      <c r="S7" s="36"/>
      <c r="T7" s="36"/>
      <c r="U7" s="36"/>
      <c r="V7" s="36"/>
      <c r="W7" s="36"/>
      <c r="X7" s="36"/>
      <c r="Y7" s="36"/>
    </row>
    <row r="8" spans="1:40" x14ac:dyDescent="0.25">
      <c r="A8" s="79" t="s">
        <v>72</v>
      </c>
      <c r="B8" s="34" t="str">
        <f>IF(SUM(C8:Z8)=0,"",SUM(C8:Z8))</f>
        <v/>
      </c>
      <c r="C8" s="62"/>
      <c r="D8" s="62"/>
      <c r="E8" s="62"/>
      <c r="F8" s="62"/>
      <c r="G8" s="62"/>
      <c r="H8" s="62"/>
      <c r="I8" s="62"/>
      <c r="J8" s="62"/>
      <c r="K8" s="80"/>
      <c r="L8" s="36"/>
      <c r="M8" s="36"/>
      <c r="N8" s="36"/>
      <c r="O8" s="36"/>
      <c r="P8" s="36"/>
      <c r="Q8" s="36"/>
      <c r="R8" s="36"/>
      <c r="S8" s="36"/>
      <c r="T8" s="36"/>
      <c r="U8" s="36"/>
      <c r="V8" s="36"/>
      <c r="W8" s="36"/>
      <c r="X8" s="36"/>
      <c r="Y8" s="36"/>
    </row>
    <row r="9" spans="1:40" ht="13.8" thickBot="1" x14ac:dyDescent="0.3">
      <c r="A9" s="81" t="s">
        <v>74</v>
      </c>
      <c r="B9" s="34" t="str">
        <f>IF(SUM(C9:Z9)=0,"",SUM(C9:Z9))</f>
        <v/>
      </c>
      <c r="C9" s="63"/>
      <c r="D9" s="63"/>
      <c r="E9" s="63"/>
      <c r="F9" s="63"/>
      <c r="G9" s="63"/>
      <c r="H9" s="63"/>
      <c r="I9" s="63"/>
      <c r="J9" s="63"/>
      <c r="K9" s="82"/>
      <c r="L9" s="36"/>
      <c r="M9" s="36"/>
      <c r="N9" s="36"/>
      <c r="O9" s="36"/>
      <c r="P9" s="36"/>
      <c r="Q9" s="36"/>
      <c r="R9" s="36"/>
      <c r="S9" s="36"/>
      <c r="T9" s="36"/>
      <c r="U9" s="36"/>
      <c r="V9" s="36"/>
      <c r="W9" s="36"/>
      <c r="X9" s="36"/>
      <c r="Y9" s="36"/>
    </row>
    <row r="10" spans="1:40" ht="14.4" thickTop="1" thickBot="1" x14ac:dyDescent="0.3">
      <c r="A10" s="83" t="s">
        <v>12</v>
      </c>
      <c r="B10" s="12" t="str">
        <f>IF(SUM(C10:K10)=0,"",SUM(C10:K10))</f>
        <v/>
      </c>
      <c r="C10" s="37" t="str">
        <f t="shared" ref="C10:K10" si="0">IF(SUM(C6:C9)=0,"",SUM(C6:C9))</f>
        <v/>
      </c>
      <c r="D10" s="37" t="str">
        <f t="shared" si="0"/>
        <v/>
      </c>
      <c r="E10" s="37" t="str">
        <f t="shared" si="0"/>
        <v/>
      </c>
      <c r="F10" s="37" t="str">
        <f t="shared" si="0"/>
        <v/>
      </c>
      <c r="G10" s="37" t="str">
        <f t="shared" si="0"/>
        <v/>
      </c>
      <c r="H10" s="37" t="str">
        <f t="shared" si="0"/>
        <v/>
      </c>
      <c r="I10" s="37" t="str">
        <f t="shared" si="0"/>
        <v/>
      </c>
      <c r="J10" s="37" t="str">
        <f t="shared" si="0"/>
        <v/>
      </c>
      <c r="K10" s="84" t="str">
        <f t="shared" si="0"/>
        <v/>
      </c>
      <c r="L10" s="36"/>
      <c r="M10" s="36"/>
      <c r="N10" s="36"/>
      <c r="O10" s="36"/>
      <c r="P10" s="36"/>
      <c r="Q10" s="36"/>
      <c r="R10" s="36"/>
      <c r="S10" s="36"/>
      <c r="T10" s="36"/>
      <c r="U10" s="36"/>
      <c r="V10" s="36"/>
      <c r="W10" s="36"/>
      <c r="X10" s="36"/>
      <c r="Y10" s="36"/>
    </row>
    <row r="11" spans="1:40" x14ac:dyDescent="0.25">
      <c r="A11" s="51" t="s">
        <v>85</v>
      </c>
      <c r="B11" s="52" t="s">
        <v>13</v>
      </c>
      <c r="C11" s="52"/>
      <c r="D11" s="52"/>
      <c r="E11" s="52"/>
      <c r="F11" s="52"/>
      <c r="G11" s="53"/>
      <c r="H11" s="53"/>
      <c r="I11" s="53"/>
      <c r="J11" s="54"/>
      <c r="K11" s="55"/>
    </row>
    <row r="12" spans="1:40" x14ac:dyDescent="0.25">
      <c r="A12" s="79" t="s">
        <v>73</v>
      </c>
      <c r="B12" s="61" t="str">
        <f t="shared" ref="B12:B17" si="1">IF(SUM(C12:Z12)=0,"",SUM(C12:Z12))</f>
        <v/>
      </c>
      <c r="C12" s="10"/>
      <c r="D12" s="10"/>
      <c r="E12" s="10"/>
      <c r="F12" s="10"/>
      <c r="G12" s="10"/>
      <c r="H12" s="10"/>
      <c r="I12" s="10"/>
      <c r="J12" s="10"/>
      <c r="K12" s="85"/>
      <c r="L12" s="5"/>
      <c r="M12" s="5"/>
      <c r="N12" s="5"/>
      <c r="O12" s="5"/>
      <c r="P12" s="5"/>
      <c r="Q12" s="5"/>
      <c r="R12" s="5"/>
      <c r="S12" s="5"/>
      <c r="T12" s="5"/>
      <c r="U12" s="5"/>
      <c r="V12" s="5"/>
      <c r="W12" s="5"/>
      <c r="X12" s="5"/>
      <c r="Y12" s="5"/>
      <c r="Z12" s="5"/>
      <c r="AA12" s="5"/>
      <c r="AB12" s="5"/>
      <c r="AC12" s="6"/>
      <c r="AD12" s="6"/>
      <c r="AE12" s="6"/>
      <c r="AF12" s="6"/>
      <c r="AG12" s="6"/>
      <c r="AH12" s="6"/>
      <c r="AI12" s="6"/>
      <c r="AJ12" s="6"/>
      <c r="AK12" s="6"/>
      <c r="AL12" s="6"/>
      <c r="AM12" s="6"/>
      <c r="AN12" s="6"/>
    </row>
    <row r="13" spans="1:40" x14ac:dyDescent="0.25">
      <c r="A13" s="79" t="s">
        <v>14</v>
      </c>
      <c r="B13" s="27" t="str">
        <f t="shared" si="1"/>
        <v/>
      </c>
      <c r="C13" s="10"/>
      <c r="D13" s="10"/>
      <c r="E13" s="10"/>
      <c r="F13" s="10"/>
      <c r="G13" s="10"/>
      <c r="H13" s="10"/>
      <c r="I13" s="10"/>
      <c r="J13" s="10"/>
      <c r="K13" s="85"/>
      <c r="L13" s="5"/>
      <c r="M13" s="5"/>
      <c r="N13" s="5"/>
      <c r="O13" s="5"/>
      <c r="P13" s="5"/>
      <c r="Q13" s="5"/>
      <c r="R13" s="5"/>
      <c r="S13" s="5"/>
      <c r="T13" s="5"/>
      <c r="U13" s="5"/>
      <c r="V13" s="5"/>
      <c r="W13" s="5"/>
      <c r="X13" s="5"/>
      <c r="Y13" s="5"/>
      <c r="Z13" s="5"/>
      <c r="AA13" s="5"/>
      <c r="AB13" s="5"/>
      <c r="AC13" s="6"/>
      <c r="AD13" s="6"/>
      <c r="AE13" s="6"/>
      <c r="AF13" s="6"/>
      <c r="AG13" s="6"/>
      <c r="AH13" s="6"/>
      <c r="AI13" s="6"/>
      <c r="AJ13" s="6"/>
      <c r="AK13" s="6"/>
      <c r="AL13" s="6"/>
      <c r="AM13" s="6"/>
      <c r="AN13" s="6"/>
    </row>
    <row r="14" spans="1:40" x14ac:dyDescent="0.25">
      <c r="A14" s="81" t="s">
        <v>152</v>
      </c>
      <c r="B14" s="27" t="str">
        <f t="shared" si="1"/>
        <v/>
      </c>
      <c r="C14" s="13"/>
      <c r="D14" s="13"/>
      <c r="E14" s="13"/>
      <c r="F14" s="13"/>
      <c r="G14" s="14"/>
      <c r="H14" s="14"/>
      <c r="I14" s="14"/>
      <c r="J14" s="15"/>
      <c r="K14" s="86"/>
      <c r="L14" s="5"/>
      <c r="M14" s="5"/>
      <c r="N14" s="5"/>
      <c r="O14" s="5"/>
      <c r="P14" s="5"/>
      <c r="Q14" s="5"/>
      <c r="R14" s="5"/>
      <c r="S14" s="5"/>
      <c r="T14" s="5"/>
      <c r="U14" s="5"/>
      <c r="V14" s="5"/>
      <c r="W14" s="5"/>
      <c r="X14" s="5"/>
      <c r="Y14" s="5"/>
      <c r="Z14" s="5"/>
      <c r="AA14" s="5"/>
      <c r="AB14" s="5"/>
      <c r="AC14" s="6"/>
      <c r="AD14" s="6"/>
      <c r="AE14" s="6"/>
      <c r="AF14" s="6"/>
      <c r="AG14" s="6"/>
      <c r="AH14" s="6"/>
      <c r="AI14" s="6"/>
      <c r="AJ14" s="6"/>
      <c r="AK14" s="6"/>
      <c r="AL14" s="6"/>
      <c r="AM14" s="6"/>
      <c r="AN14" s="6"/>
    </row>
    <row r="15" spans="1:40" x14ac:dyDescent="0.25">
      <c r="A15" s="81" t="s">
        <v>100</v>
      </c>
      <c r="B15" s="27" t="str">
        <f t="shared" si="1"/>
        <v/>
      </c>
      <c r="C15" s="13"/>
      <c r="D15" s="13"/>
      <c r="E15" s="13"/>
      <c r="F15" s="13"/>
      <c r="G15" s="14"/>
      <c r="H15" s="14"/>
      <c r="I15" s="14"/>
      <c r="J15" s="15"/>
      <c r="K15" s="86"/>
      <c r="L15" s="5"/>
      <c r="M15" s="5"/>
      <c r="N15" s="5"/>
      <c r="O15" s="5"/>
      <c r="P15" s="5"/>
      <c r="Q15" s="5"/>
      <c r="R15" s="5"/>
      <c r="S15" s="5"/>
      <c r="T15" s="5"/>
      <c r="U15" s="5"/>
      <c r="V15" s="5"/>
      <c r="W15" s="5"/>
      <c r="X15" s="5"/>
      <c r="Y15" s="5"/>
      <c r="Z15" s="5"/>
      <c r="AA15" s="5"/>
      <c r="AB15" s="5"/>
      <c r="AC15" s="6"/>
      <c r="AD15" s="6"/>
      <c r="AE15" s="6"/>
      <c r="AF15" s="6"/>
      <c r="AG15" s="6"/>
      <c r="AH15" s="6"/>
      <c r="AI15" s="6"/>
      <c r="AJ15" s="6"/>
      <c r="AK15" s="6"/>
      <c r="AL15" s="6"/>
      <c r="AM15" s="6"/>
      <c r="AN15" s="6"/>
    </row>
    <row r="16" spans="1:40" x14ac:dyDescent="0.25">
      <c r="A16" s="81" t="s">
        <v>100</v>
      </c>
      <c r="B16" s="27" t="str">
        <f t="shared" si="1"/>
        <v/>
      </c>
      <c r="C16" s="13"/>
      <c r="D16" s="13"/>
      <c r="E16" s="13"/>
      <c r="F16" s="13"/>
      <c r="G16" s="14"/>
      <c r="H16" s="14"/>
      <c r="I16" s="14"/>
      <c r="J16" s="15"/>
      <c r="K16" s="86"/>
      <c r="L16" s="5"/>
      <c r="M16" s="5"/>
      <c r="N16" s="5"/>
      <c r="O16" s="5"/>
      <c r="P16" s="5"/>
      <c r="Q16" s="5"/>
      <c r="R16" s="5"/>
      <c r="S16" s="5"/>
      <c r="T16" s="5"/>
      <c r="U16" s="5"/>
      <c r="V16" s="5"/>
      <c r="W16" s="5"/>
      <c r="X16" s="5"/>
      <c r="Y16" s="5"/>
      <c r="Z16" s="5"/>
      <c r="AA16" s="5"/>
      <c r="AB16" s="5"/>
      <c r="AC16" s="6"/>
      <c r="AD16" s="6"/>
      <c r="AE16" s="6"/>
      <c r="AF16" s="6"/>
      <c r="AG16" s="6"/>
      <c r="AH16" s="6"/>
      <c r="AI16" s="6"/>
      <c r="AJ16" s="6"/>
      <c r="AK16" s="6"/>
      <c r="AL16" s="6"/>
      <c r="AM16" s="6"/>
      <c r="AN16" s="6"/>
    </row>
    <row r="17" spans="1:40" ht="13.8" thickBot="1" x14ac:dyDescent="0.3">
      <c r="A17" s="83" t="s">
        <v>89</v>
      </c>
      <c r="B17" s="12" t="str">
        <f t="shared" si="1"/>
        <v/>
      </c>
      <c r="C17" s="37" t="str">
        <f>(IF(SUM(C12:C16)=0,"",SUM(C12:C16)))</f>
        <v/>
      </c>
      <c r="D17" s="37" t="str">
        <f t="shared" ref="D17:K17" si="2">IF(SUM(D12:D16)=0,"",SUM(D12:D16))</f>
        <v/>
      </c>
      <c r="E17" s="37" t="str">
        <f t="shared" si="2"/>
        <v/>
      </c>
      <c r="F17" s="37" t="str">
        <f t="shared" si="2"/>
        <v/>
      </c>
      <c r="G17" s="37" t="str">
        <f t="shared" si="2"/>
        <v/>
      </c>
      <c r="H17" s="37" t="str">
        <f t="shared" si="2"/>
        <v/>
      </c>
      <c r="I17" s="37" t="str">
        <f t="shared" si="2"/>
        <v/>
      </c>
      <c r="J17" s="37" t="str">
        <f t="shared" si="2"/>
        <v/>
      </c>
      <c r="K17" s="84" t="str">
        <f t="shared" si="2"/>
        <v/>
      </c>
      <c r="L17" s="5"/>
      <c r="M17" s="5"/>
      <c r="N17" s="5"/>
      <c r="O17" s="5"/>
      <c r="P17" s="5"/>
      <c r="Q17" s="5"/>
      <c r="R17" s="5"/>
      <c r="S17" s="5"/>
      <c r="T17" s="5"/>
      <c r="U17" s="5"/>
      <c r="V17" s="5"/>
      <c r="W17" s="5"/>
      <c r="X17" s="5"/>
      <c r="Y17" s="5"/>
      <c r="Z17" s="5"/>
      <c r="AA17" s="5"/>
      <c r="AB17" s="5"/>
      <c r="AC17" s="6"/>
      <c r="AD17" s="6"/>
      <c r="AE17" s="6"/>
      <c r="AF17" s="6"/>
      <c r="AG17" s="6"/>
      <c r="AH17" s="6"/>
      <c r="AI17" s="6"/>
      <c r="AJ17" s="6"/>
      <c r="AK17" s="6"/>
      <c r="AL17" s="6"/>
      <c r="AM17" s="6"/>
      <c r="AN17" s="6"/>
    </row>
    <row r="18" spans="1:40" x14ac:dyDescent="0.25">
      <c r="A18" s="51" t="s">
        <v>86</v>
      </c>
      <c r="B18" s="52" t="s">
        <v>153</v>
      </c>
      <c r="C18" s="52"/>
      <c r="D18" s="52"/>
      <c r="E18" s="52"/>
      <c r="F18" s="52"/>
      <c r="G18" s="53"/>
      <c r="H18" s="53"/>
      <c r="I18" s="53"/>
      <c r="J18" s="54"/>
      <c r="K18" s="55"/>
      <c r="L18" s="5"/>
      <c r="M18" s="5"/>
      <c r="N18" s="5"/>
      <c r="O18" s="5"/>
      <c r="P18" s="5"/>
      <c r="Q18" s="5"/>
      <c r="R18" s="5"/>
      <c r="S18" s="5"/>
      <c r="T18" s="5"/>
      <c r="U18" s="5"/>
      <c r="V18" s="5"/>
      <c r="W18" s="5"/>
      <c r="X18" s="5"/>
      <c r="Y18" s="5"/>
      <c r="Z18" s="5"/>
      <c r="AA18" s="5"/>
      <c r="AB18" s="5"/>
      <c r="AC18" s="6"/>
      <c r="AD18" s="6"/>
      <c r="AE18" s="6"/>
      <c r="AF18" s="6"/>
      <c r="AG18" s="6"/>
      <c r="AH18" s="6"/>
      <c r="AI18" s="6"/>
      <c r="AJ18" s="6"/>
      <c r="AK18" s="6"/>
      <c r="AL18" s="6"/>
      <c r="AM18" s="6"/>
      <c r="AN18" s="6"/>
    </row>
    <row r="19" spans="1:40" x14ac:dyDescent="0.25">
      <c r="A19" s="79" t="s">
        <v>75</v>
      </c>
      <c r="B19" s="61" t="str">
        <f>IF(SUM(C19:Z19)=0,"",SUM(C19:Z19))</f>
        <v/>
      </c>
      <c r="C19" s="13"/>
      <c r="D19" s="13"/>
      <c r="E19" s="13"/>
      <c r="F19" s="13"/>
      <c r="G19" s="14"/>
      <c r="H19" s="14"/>
      <c r="I19" s="14"/>
      <c r="J19" s="15"/>
      <c r="K19" s="86"/>
      <c r="L19" s="5"/>
      <c r="M19" s="5"/>
      <c r="N19" s="5"/>
      <c r="O19" s="5"/>
      <c r="P19" s="5"/>
      <c r="Q19" s="5"/>
      <c r="R19" s="5"/>
      <c r="S19" s="5"/>
      <c r="T19" s="5"/>
      <c r="U19" s="5"/>
      <c r="V19" s="5"/>
      <c r="W19" s="5"/>
      <c r="X19" s="5"/>
      <c r="Y19" s="5"/>
      <c r="Z19" s="5"/>
      <c r="AA19" s="5"/>
      <c r="AB19" s="5"/>
      <c r="AC19" s="6"/>
      <c r="AD19" s="6"/>
      <c r="AE19" s="6"/>
      <c r="AF19" s="6"/>
      <c r="AG19" s="6"/>
      <c r="AH19" s="6"/>
      <c r="AI19" s="6"/>
      <c r="AJ19" s="6"/>
      <c r="AK19" s="6"/>
      <c r="AL19" s="6"/>
      <c r="AM19" s="6"/>
      <c r="AN19" s="6"/>
    </row>
    <row r="20" spans="1:40" x14ac:dyDescent="0.25">
      <c r="A20" s="87" t="s">
        <v>76</v>
      </c>
      <c r="B20" s="61" t="str">
        <f t="shared" ref="B20:B29" si="3">IF(SUM(C20:Z20)=0,"",SUM(C20:Z20))</f>
        <v/>
      </c>
      <c r="C20" s="13"/>
      <c r="D20" s="13"/>
      <c r="E20" s="13"/>
      <c r="F20" s="13"/>
      <c r="G20" s="14"/>
      <c r="H20" s="14"/>
      <c r="I20" s="14"/>
      <c r="J20" s="15"/>
      <c r="K20" s="86"/>
      <c r="L20" s="5"/>
      <c r="M20" s="5"/>
      <c r="N20" s="5"/>
      <c r="O20" s="5"/>
      <c r="P20" s="5"/>
      <c r="Q20" s="5"/>
      <c r="R20" s="5"/>
      <c r="S20" s="5"/>
      <c r="T20" s="5"/>
      <c r="U20" s="5"/>
      <c r="V20" s="5"/>
      <c r="W20" s="5"/>
      <c r="X20" s="5"/>
      <c r="Y20" s="5"/>
      <c r="Z20" s="5"/>
      <c r="AA20" s="5"/>
      <c r="AB20" s="5"/>
      <c r="AC20" s="6"/>
      <c r="AD20" s="6"/>
      <c r="AE20" s="6"/>
      <c r="AF20" s="6"/>
      <c r="AG20" s="6"/>
      <c r="AH20" s="6"/>
      <c r="AI20" s="6"/>
      <c r="AJ20" s="6"/>
      <c r="AK20" s="6"/>
      <c r="AL20" s="6"/>
      <c r="AM20" s="6"/>
      <c r="AN20" s="6"/>
    </row>
    <row r="21" spans="1:40" x14ac:dyDescent="0.25">
      <c r="A21" s="88" t="s">
        <v>77</v>
      </c>
      <c r="B21" s="61" t="str">
        <f t="shared" si="3"/>
        <v/>
      </c>
      <c r="C21" s="13"/>
      <c r="D21" s="13"/>
      <c r="E21" s="13"/>
      <c r="F21" s="13"/>
      <c r="G21" s="14"/>
      <c r="H21" s="14"/>
      <c r="I21" s="14"/>
      <c r="J21" s="15"/>
      <c r="K21" s="86"/>
      <c r="L21" s="5"/>
      <c r="M21" s="5"/>
      <c r="N21" s="5"/>
      <c r="O21" s="5"/>
      <c r="P21" s="5"/>
      <c r="Q21" s="5"/>
      <c r="R21" s="5"/>
      <c r="S21" s="5"/>
      <c r="T21" s="5"/>
      <c r="U21" s="5"/>
      <c r="V21" s="5"/>
      <c r="W21" s="5"/>
      <c r="X21" s="5"/>
      <c r="Y21" s="5"/>
      <c r="Z21" s="5"/>
      <c r="AA21" s="5"/>
      <c r="AB21" s="5"/>
      <c r="AC21" s="6"/>
      <c r="AD21" s="6"/>
      <c r="AE21" s="6"/>
      <c r="AF21" s="6"/>
      <c r="AG21" s="6"/>
      <c r="AH21" s="6"/>
      <c r="AI21" s="6"/>
      <c r="AJ21" s="6"/>
      <c r="AK21" s="6"/>
      <c r="AL21" s="6"/>
      <c r="AM21" s="6"/>
      <c r="AN21" s="6"/>
    </row>
    <row r="22" spans="1:40" x14ac:dyDescent="0.25">
      <c r="A22" s="89" t="s">
        <v>78</v>
      </c>
      <c r="B22" s="61" t="str">
        <f t="shared" si="3"/>
        <v/>
      </c>
      <c r="C22" s="10"/>
      <c r="D22" s="10"/>
      <c r="E22" s="10"/>
      <c r="F22" s="10"/>
      <c r="G22" s="7"/>
      <c r="H22" s="7"/>
      <c r="I22" s="7"/>
      <c r="J22" s="8"/>
      <c r="K22" s="90"/>
      <c r="L22" s="5"/>
      <c r="M22" s="5"/>
      <c r="N22" s="5"/>
      <c r="O22" s="5"/>
      <c r="P22" s="5"/>
      <c r="Q22" s="5"/>
      <c r="R22" s="5"/>
      <c r="S22" s="5"/>
      <c r="T22" s="5"/>
      <c r="U22" s="5"/>
      <c r="V22" s="5"/>
      <c r="W22" s="5"/>
      <c r="X22" s="5"/>
      <c r="Y22" s="5"/>
      <c r="Z22" s="5"/>
      <c r="AA22" s="5"/>
      <c r="AB22" s="5"/>
      <c r="AC22" s="6"/>
      <c r="AD22" s="6"/>
      <c r="AE22" s="6"/>
      <c r="AF22" s="6"/>
      <c r="AG22" s="6"/>
      <c r="AH22" s="6"/>
      <c r="AI22" s="6"/>
      <c r="AJ22" s="6"/>
      <c r="AK22" s="6"/>
      <c r="AL22" s="6"/>
      <c r="AM22" s="6"/>
      <c r="AN22" s="6"/>
    </row>
    <row r="23" spans="1:40" x14ac:dyDescent="0.25">
      <c r="A23" s="89" t="s">
        <v>79</v>
      </c>
      <c r="B23" s="61" t="str">
        <f t="shared" si="3"/>
        <v/>
      </c>
      <c r="C23" s="10"/>
      <c r="D23" s="10"/>
      <c r="E23" s="10"/>
      <c r="F23" s="10"/>
      <c r="G23" s="7"/>
      <c r="H23" s="7"/>
      <c r="I23" s="7"/>
      <c r="J23" s="8"/>
      <c r="K23" s="90"/>
      <c r="L23" s="5"/>
      <c r="M23" s="5"/>
      <c r="N23" s="5"/>
      <c r="O23" s="5"/>
      <c r="P23" s="5"/>
      <c r="Q23" s="5"/>
      <c r="R23" s="5"/>
      <c r="S23" s="5"/>
      <c r="T23" s="5"/>
      <c r="U23" s="5"/>
      <c r="V23" s="5"/>
      <c r="W23" s="5"/>
      <c r="X23" s="5"/>
      <c r="Y23" s="5"/>
      <c r="Z23" s="5"/>
      <c r="AA23" s="5"/>
      <c r="AB23" s="5"/>
      <c r="AC23" s="6"/>
      <c r="AD23" s="6"/>
      <c r="AE23" s="6"/>
      <c r="AF23" s="6"/>
      <c r="AG23" s="6"/>
      <c r="AH23" s="6"/>
      <c r="AI23" s="6"/>
      <c r="AJ23" s="6"/>
      <c r="AK23" s="6"/>
      <c r="AL23" s="6"/>
      <c r="AM23" s="6"/>
      <c r="AN23" s="6"/>
    </row>
    <row r="24" spans="1:40" x14ac:dyDescent="0.25">
      <c r="A24" s="79" t="s">
        <v>80</v>
      </c>
      <c r="B24" s="61" t="str">
        <f t="shared" si="3"/>
        <v/>
      </c>
      <c r="C24" s="10"/>
      <c r="D24" s="10"/>
      <c r="E24" s="10"/>
      <c r="F24" s="10"/>
      <c r="G24" s="7"/>
      <c r="H24" s="7"/>
      <c r="I24" s="7"/>
      <c r="J24" s="8"/>
      <c r="K24" s="90"/>
      <c r="L24" s="5"/>
      <c r="M24" s="5"/>
      <c r="N24" s="5"/>
      <c r="O24" s="5"/>
      <c r="P24" s="5"/>
      <c r="Q24" s="5"/>
      <c r="R24" s="5"/>
      <c r="S24" s="5"/>
      <c r="T24" s="5"/>
      <c r="U24" s="5"/>
      <c r="V24" s="5"/>
      <c r="W24" s="5"/>
      <c r="X24" s="5"/>
      <c r="Y24" s="5"/>
      <c r="Z24" s="5"/>
      <c r="AA24" s="5"/>
      <c r="AB24" s="5"/>
      <c r="AC24" s="6"/>
      <c r="AD24" s="6"/>
      <c r="AE24" s="6"/>
      <c r="AF24" s="6"/>
      <c r="AG24" s="6"/>
      <c r="AH24" s="6"/>
      <c r="AI24" s="6"/>
      <c r="AJ24" s="6"/>
      <c r="AK24" s="6"/>
      <c r="AL24" s="6"/>
      <c r="AM24" s="6"/>
      <c r="AN24" s="6"/>
    </row>
    <row r="25" spans="1:40" x14ac:dyDescent="0.25">
      <c r="A25" s="79" t="s">
        <v>81</v>
      </c>
      <c r="B25" s="61" t="str">
        <f t="shared" si="3"/>
        <v/>
      </c>
      <c r="C25" s="35"/>
      <c r="D25" s="35"/>
      <c r="E25" s="35"/>
      <c r="F25" s="35"/>
      <c r="G25" s="38"/>
      <c r="H25" s="38"/>
      <c r="I25" s="38"/>
      <c r="J25" s="39"/>
      <c r="K25" s="91"/>
      <c r="L25" s="5"/>
      <c r="M25" s="5"/>
      <c r="N25" s="5"/>
      <c r="O25" s="5"/>
      <c r="P25" s="5"/>
      <c r="Q25" s="5"/>
      <c r="R25" s="5"/>
      <c r="S25" s="5"/>
      <c r="T25" s="5"/>
      <c r="U25" s="5"/>
      <c r="V25" s="5"/>
      <c r="W25" s="5"/>
      <c r="X25" s="5"/>
      <c r="Y25" s="5"/>
      <c r="Z25" s="5"/>
      <c r="AA25" s="5"/>
      <c r="AB25" s="5"/>
      <c r="AC25" s="6"/>
      <c r="AD25" s="6"/>
      <c r="AE25" s="6"/>
      <c r="AF25" s="6"/>
      <c r="AG25" s="6"/>
      <c r="AH25" s="6"/>
      <c r="AI25" s="6"/>
      <c r="AJ25" s="6"/>
      <c r="AK25" s="6"/>
      <c r="AL25" s="6"/>
      <c r="AM25" s="6"/>
      <c r="AN25" s="6"/>
    </row>
    <row r="26" spans="1:40" x14ac:dyDescent="0.25">
      <c r="A26" s="92" t="s">
        <v>93</v>
      </c>
      <c r="B26" s="61" t="str">
        <f t="shared" si="3"/>
        <v/>
      </c>
      <c r="C26" s="40"/>
      <c r="D26" s="40"/>
      <c r="E26" s="40"/>
      <c r="F26" s="40"/>
      <c r="G26" s="41"/>
      <c r="H26" s="41"/>
      <c r="I26" s="41"/>
      <c r="J26" s="42"/>
      <c r="K26" s="93"/>
      <c r="L26" s="5"/>
      <c r="M26" s="5"/>
      <c r="N26" s="5"/>
      <c r="O26" s="5"/>
      <c r="P26" s="5"/>
      <c r="Q26" s="5"/>
      <c r="R26" s="5"/>
      <c r="S26" s="5"/>
      <c r="T26" s="5"/>
      <c r="U26" s="5"/>
      <c r="V26" s="5"/>
      <c r="W26" s="5"/>
      <c r="X26" s="5"/>
      <c r="Y26" s="5"/>
      <c r="Z26" s="5"/>
      <c r="AA26" s="5"/>
      <c r="AB26" s="5"/>
      <c r="AC26" s="6"/>
      <c r="AD26" s="6"/>
      <c r="AE26" s="6"/>
      <c r="AF26" s="6"/>
      <c r="AG26" s="6"/>
      <c r="AH26" s="6"/>
      <c r="AI26" s="6"/>
      <c r="AJ26" s="6"/>
      <c r="AK26" s="6"/>
      <c r="AL26" s="6"/>
      <c r="AM26" s="6"/>
      <c r="AN26" s="6"/>
    </row>
    <row r="27" spans="1:40" x14ac:dyDescent="0.25">
      <c r="A27" s="94" t="s">
        <v>103</v>
      </c>
      <c r="B27" s="61" t="str">
        <f t="shared" si="3"/>
        <v/>
      </c>
      <c r="C27" s="40"/>
      <c r="D27" s="40"/>
      <c r="E27" s="40"/>
      <c r="F27" s="40"/>
      <c r="G27" s="41"/>
      <c r="H27" s="41"/>
      <c r="I27" s="41"/>
      <c r="J27" s="42"/>
      <c r="K27" s="93"/>
      <c r="L27" s="5"/>
      <c r="M27" s="5"/>
      <c r="N27" s="5"/>
      <c r="O27" s="5"/>
      <c r="P27" s="5"/>
      <c r="Q27" s="5"/>
      <c r="R27" s="5"/>
      <c r="S27" s="5"/>
      <c r="T27" s="5"/>
      <c r="U27" s="5"/>
      <c r="V27" s="5"/>
      <c r="W27" s="5"/>
      <c r="X27" s="5"/>
      <c r="Y27" s="5"/>
      <c r="Z27" s="5"/>
      <c r="AA27" s="5"/>
      <c r="AB27" s="5"/>
      <c r="AC27" s="6"/>
      <c r="AD27" s="6"/>
      <c r="AE27" s="6"/>
      <c r="AF27" s="6"/>
      <c r="AG27" s="6"/>
      <c r="AH27" s="6"/>
      <c r="AI27" s="6"/>
      <c r="AJ27" s="6"/>
      <c r="AK27" s="6"/>
      <c r="AL27" s="6"/>
      <c r="AM27" s="6"/>
      <c r="AN27" s="6"/>
    </row>
    <row r="28" spans="1:40" x14ac:dyDescent="0.25">
      <c r="A28" s="94" t="s">
        <v>104</v>
      </c>
      <c r="B28" s="61" t="str">
        <f t="shared" si="3"/>
        <v/>
      </c>
      <c r="C28" s="40"/>
      <c r="D28" s="40"/>
      <c r="E28" s="40"/>
      <c r="F28" s="40"/>
      <c r="G28" s="41"/>
      <c r="H28" s="41"/>
      <c r="I28" s="41"/>
      <c r="J28" s="42"/>
      <c r="K28" s="93"/>
      <c r="L28" s="5"/>
      <c r="M28" s="5"/>
      <c r="N28" s="5"/>
      <c r="O28" s="5"/>
      <c r="P28" s="5"/>
      <c r="Q28" s="5"/>
      <c r="R28" s="5"/>
      <c r="S28" s="5"/>
      <c r="T28" s="5"/>
      <c r="U28" s="5"/>
      <c r="V28" s="5"/>
      <c r="W28" s="5"/>
      <c r="X28" s="5"/>
      <c r="Y28" s="5"/>
      <c r="Z28" s="5"/>
      <c r="AA28" s="5"/>
      <c r="AB28" s="5"/>
      <c r="AC28" s="6"/>
      <c r="AD28" s="6"/>
      <c r="AE28" s="6"/>
      <c r="AF28" s="6"/>
      <c r="AG28" s="6"/>
      <c r="AH28" s="6"/>
      <c r="AI28" s="6"/>
      <c r="AJ28" s="6"/>
      <c r="AK28" s="6"/>
      <c r="AL28" s="6"/>
      <c r="AM28" s="6"/>
      <c r="AN28" s="6"/>
    </row>
    <row r="29" spans="1:40" x14ac:dyDescent="0.25">
      <c r="A29" s="94" t="s">
        <v>105</v>
      </c>
      <c r="B29" s="61" t="str">
        <f t="shared" si="3"/>
        <v/>
      </c>
      <c r="C29" s="40"/>
      <c r="D29" s="40"/>
      <c r="E29" s="40"/>
      <c r="F29" s="40"/>
      <c r="G29" s="41"/>
      <c r="H29" s="41"/>
      <c r="I29" s="41"/>
      <c r="J29" s="42"/>
      <c r="K29" s="93"/>
      <c r="L29" s="4"/>
      <c r="M29" s="4"/>
      <c r="N29" s="4"/>
      <c r="O29" s="4"/>
      <c r="P29" s="4"/>
      <c r="Q29" s="4"/>
      <c r="R29" s="4"/>
      <c r="S29" s="4"/>
      <c r="T29" s="4"/>
      <c r="U29" s="4"/>
      <c r="V29" s="4"/>
      <c r="W29" s="4"/>
      <c r="X29" s="4"/>
      <c r="Y29" s="4"/>
      <c r="Z29" s="4"/>
      <c r="AA29" s="4"/>
      <c r="AB29" s="4"/>
    </row>
    <row r="30" spans="1:40" x14ac:dyDescent="0.25">
      <c r="A30" s="83" t="s">
        <v>82</v>
      </c>
      <c r="B30" s="27" t="str">
        <f>IF(SUM(C30:K30)=0,"",SUM(C30:K30))</f>
        <v/>
      </c>
      <c r="C30" s="37" t="str">
        <f>IF(SUM(C19:C29)=0,"",SUM(C19:C29))</f>
        <v/>
      </c>
      <c r="D30" s="37" t="str">
        <f t="shared" ref="D30:K30" si="4">IF(SUM(D19:D29)=0,"",SUM(D19:D29))</f>
        <v/>
      </c>
      <c r="E30" s="37" t="str">
        <f t="shared" si="4"/>
        <v/>
      </c>
      <c r="F30" s="37" t="str">
        <f t="shared" si="4"/>
        <v/>
      </c>
      <c r="G30" s="37" t="str">
        <f t="shared" si="4"/>
        <v/>
      </c>
      <c r="H30" s="37" t="str">
        <f t="shared" si="4"/>
        <v/>
      </c>
      <c r="I30" s="37" t="str">
        <f t="shared" si="4"/>
        <v/>
      </c>
      <c r="J30" s="37" t="str">
        <f t="shared" si="4"/>
        <v/>
      </c>
      <c r="K30" s="84" t="str">
        <f t="shared" si="4"/>
        <v/>
      </c>
      <c r="L30" s="4"/>
      <c r="M30" s="4"/>
      <c r="N30" s="4"/>
      <c r="O30" s="4"/>
      <c r="P30" s="4"/>
      <c r="Q30" s="4"/>
      <c r="R30" s="4"/>
      <c r="S30" s="4"/>
      <c r="T30" s="4"/>
      <c r="U30" s="4"/>
      <c r="V30" s="4"/>
      <c r="W30" s="4"/>
      <c r="X30" s="4"/>
      <c r="Y30" s="4"/>
      <c r="Z30" s="4"/>
      <c r="AA30" s="4"/>
      <c r="AB30" s="4"/>
    </row>
    <row r="31" spans="1:40" x14ac:dyDescent="0.25">
      <c r="A31" s="56" t="s">
        <v>87</v>
      </c>
      <c r="B31" s="57" t="s">
        <v>90</v>
      </c>
      <c r="C31" s="57"/>
      <c r="D31" s="57"/>
      <c r="E31" s="57"/>
      <c r="F31" s="57"/>
      <c r="G31" s="58"/>
      <c r="H31" s="58"/>
      <c r="I31" s="58"/>
      <c r="J31" s="59"/>
      <c r="K31" s="60"/>
      <c r="L31" s="4"/>
      <c r="M31" s="4"/>
      <c r="N31" s="4"/>
      <c r="O31" s="4"/>
      <c r="P31" s="4"/>
      <c r="Q31" s="4"/>
      <c r="R31" s="4"/>
      <c r="S31" s="4"/>
      <c r="T31" s="4"/>
      <c r="U31" s="4"/>
      <c r="V31" s="4"/>
      <c r="W31" s="4"/>
      <c r="X31" s="4"/>
      <c r="Y31" s="4"/>
      <c r="Z31" s="4"/>
      <c r="AA31" s="4"/>
      <c r="AB31" s="4"/>
    </row>
    <row r="32" spans="1:40" x14ac:dyDescent="0.25">
      <c r="A32" s="72" t="s">
        <v>88</v>
      </c>
      <c r="B32" s="73" t="s">
        <v>15</v>
      </c>
      <c r="C32" s="73"/>
      <c r="D32" s="73"/>
      <c r="E32" s="73"/>
      <c r="F32" s="73"/>
      <c r="G32" s="74"/>
      <c r="H32" s="74"/>
      <c r="I32" s="74"/>
      <c r="J32" s="75"/>
      <c r="K32" s="76"/>
    </row>
    <row r="33" spans="1:25" x14ac:dyDescent="0.25">
      <c r="A33" s="95" t="s">
        <v>12</v>
      </c>
      <c r="B33" s="61" t="str">
        <f>IF(SUM(C33:Z33)=0,"",SUM(C33:K33))</f>
        <v/>
      </c>
      <c r="C33" s="34" t="str">
        <f>C10</f>
        <v/>
      </c>
      <c r="D33" s="34" t="str">
        <f t="shared" ref="D33:K33" si="5">D10</f>
        <v/>
      </c>
      <c r="E33" s="34" t="str">
        <f t="shared" si="5"/>
        <v/>
      </c>
      <c r="F33" s="34" t="str">
        <f t="shared" si="5"/>
        <v/>
      </c>
      <c r="G33" s="34" t="str">
        <f t="shared" si="5"/>
        <v/>
      </c>
      <c r="H33" s="34" t="str">
        <f t="shared" si="5"/>
        <v/>
      </c>
      <c r="I33" s="34" t="str">
        <f t="shared" si="5"/>
        <v/>
      </c>
      <c r="J33" s="34" t="str">
        <f t="shared" si="5"/>
        <v/>
      </c>
      <c r="K33" s="96" t="str">
        <f t="shared" si="5"/>
        <v/>
      </c>
    </row>
    <row r="34" spans="1:25" ht="13.8" thickBot="1" x14ac:dyDescent="0.3">
      <c r="A34" s="83" t="s">
        <v>91</v>
      </c>
      <c r="B34" s="32" t="str">
        <f>IF(SUM(C34:Z34)=0,"",SUM(C34:K34))</f>
        <v/>
      </c>
      <c r="C34" s="43" t="str">
        <f>IF((SUM(C12:C16)-SUM(C19:C29))=0,"",(SUM(C12:C16)-SUM(C19:C29)))</f>
        <v/>
      </c>
      <c r="D34" s="43" t="str">
        <f t="shared" ref="D34:K34" si="6">IF((SUM(D12:D16)-SUM(D19:D29))=0,"",(SUM(D12:D16)-SUM(D19:D29)))</f>
        <v/>
      </c>
      <c r="E34" s="43" t="str">
        <f t="shared" si="6"/>
        <v/>
      </c>
      <c r="F34" s="43" t="str">
        <f t="shared" si="6"/>
        <v/>
      </c>
      <c r="G34" s="43" t="str">
        <f t="shared" si="6"/>
        <v/>
      </c>
      <c r="H34" s="43" t="str">
        <f t="shared" si="6"/>
        <v/>
      </c>
      <c r="I34" s="43" t="str">
        <f t="shared" si="6"/>
        <v/>
      </c>
      <c r="J34" s="43" t="str">
        <f t="shared" si="6"/>
        <v/>
      </c>
      <c r="K34" s="97" t="str">
        <f t="shared" si="6"/>
        <v/>
      </c>
      <c r="L34" s="36"/>
      <c r="M34" s="36"/>
      <c r="N34" s="36"/>
      <c r="O34" s="36"/>
      <c r="P34" s="36"/>
      <c r="Q34" s="36"/>
      <c r="R34" s="36"/>
      <c r="S34" s="36"/>
      <c r="T34" s="36"/>
      <c r="U34" s="36"/>
      <c r="V34" s="36"/>
      <c r="W34" s="36"/>
      <c r="X34" s="36"/>
      <c r="Y34" s="36"/>
    </row>
    <row r="35" spans="1:25" ht="14.4" thickTop="1" thickBot="1" x14ac:dyDescent="0.3">
      <c r="A35" s="98" t="s">
        <v>92</v>
      </c>
      <c r="B35" s="32">
        <f>SUM(C35:K35)</f>
        <v>0</v>
      </c>
      <c r="C35" s="99">
        <f>SUM(C6:C9)-(SUM(C12:C16)-SUM(C19:C29))</f>
        <v>0</v>
      </c>
      <c r="D35" s="99">
        <f t="shared" ref="D35:K35" si="7">IF(SUM(D6:D9)-(SUM(D12:D16)-SUM(D19:D29))&lt;0,0,(SUM(D6:D9)-(SUM(D12:D16)-SUM(D19:D29))))</f>
        <v>0</v>
      </c>
      <c r="E35" s="99">
        <f t="shared" si="7"/>
        <v>0</v>
      </c>
      <c r="F35" s="99">
        <f t="shared" si="7"/>
        <v>0</v>
      </c>
      <c r="G35" s="99">
        <f t="shared" si="7"/>
        <v>0</v>
      </c>
      <c r="H35" s="99">
        <f t="shared" si="7"/>
        <v>0</v>
      </c>
      <c r="I35" s="99">
        <f t="shared" si="7"/>
        <v>0</v>
      </c>
      <c r="J35" s="99">
        <f t="shared" si="7"/>
        <v>0</v>
      </c>
      <c r="K35" s="99">
        <f t="shared" si="7"/>
        <v>0</v>
      </c>
      <c r="L35" s="36"/>
      <c r="M35" s="36"/>
      <c r="N35" s="36"/>
      <c r="O35" s="36"/>
      <c r="P35" s="36"/>
      <c r="Q35" s="36"/>
      <c r="R35" s="36"/>
      <c r="S35" s="36"/>
      <c r="T35" s="36"/>
      <c r="U35" s="36"/>
      <c r="V35" s="36"/>
      <c r="W35" s="36"/>
      <c r="X35" s="36"/>
      <c r="Y35" s="36"/>
    </row>
    <row r="36" spans="1:25" x14ac:dyDescent="0.25">
      <c r="A36"/>
    </row>
    <row r="37" spans="1:25" x14ac:dyDescent="0.25">
      <c r="A37"/>
    </row>
    <row r="38" spans="1:25" x14ac:dyDescent="0.25">
      <c r="A38"/>
    </row>
    <row r="39" spans="1:25" x14ac:dyDescent="0.25">
      <c r="A39"/>
    </row>
    <row r="40" spans="1:25" x14ac:dyDescent="0.25">
      <c r="A40"/>
    </row>
    <row r="41" spans="1:25" x14ac:dyDescent="0.25">
      <c r="A41"/>
    </row>
    <row r="42" spans="1:25" x14ac:dyDescent="0.25">
      <c r="A42"/>
    </row>
    <row r="43" spans="1:25" x14ac:dyDescent="0.25">
      <c r="A43"/>
    </row>
    <row r="44" spans="1:25" x14ac:dyDescent="0.25">
      <c r="A44"/>
    </row>
    <row r="45" spans="1:25" x14ac:dyDescent="0.25">
      <c r="A45"/>
    </row>
    <row r="46" spans="1:25" x14ac:dyDescent="0.25">
      <c r="A46"/>
    </row>
    <row r="47" spans="1:25" x14ac:dyDescent="0.25">
      <c r="A47"/>
    </row>
    <row r="48" spans="1:25"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sheetData>
  <sheetProtection sheet="1" selectLockedCells="1"/>
  <mergeCells count="4">
    <mergeCell ref="B2:D2"/>
    <mergeCell ref="B3:K3"/>
    <mergeCell ref="B4:K4"/>
    <mergeCell ref="J2:K2"/>
  </mergeCells>
  <phoneticPr fontId="2" type="noConversion"/>
  <conditionalFormatting sqref="C24">
    <cfRule type="expression" dxfId="19" priority="18" stopIfTrue="1">
      <formula>$C$12&gt;0</formula>
    </cfRule>
  </conditionalFormatting>
  <conditionalFormatting sqref="D24">
    <cfRule type="expression" dxfId="18" priority="17" stopIfTrue="1">
      <formula>$D$12&gt;0</formula>
    </cfRule>
  </conditionalFormatting>
  <conditionalFormatting sqref="E24">
    <cfRule type="expression" dxfId="17" priority="16" stopIfTrue="1">
      <formula>$E$12&gt;0</formula>
    </cfRule>
  </conditionalFormatting>
  <conditionalFormatting sqref="F24">
    <cfRule type="expression" dxfId="16" priority="15" stopIfTrue="1">
      <formula>$F$12&gt;0</formula>
    </cfRule>
  </conditionalFormatting>
  <conditionalFormatting sqref="G24">
    <cfRule type="expression" dxfId="15" priority="14" stopIfTrue="1">
      <formula>$G$12&gt;0</formula>
    </cfRule>
  </conditionalFormatting>
  <conditionalFormatting sqref="H24">
    <cfRule type="expression" dxfId="14" priority="13" stopIfTrue="1">
      <formula>$H$12&gt;0</formula>
    </cfRule>
  </conditionalFormatting>
  <conditionalFormatting sqref="I24">
    <cfRule type="expression" dxfId="13" priority="12" stopIfTrue="1">
      <formula>$I$12&gt;0</formula>
    </cfRule>
  </conditionalFormatting>
  <conditionalFormatting sqref="J24">
    <cfRule type="expression" dxfId="12" priority="11" stopIfTrue="1">
      <formula>$J$12&gt;0</formula>
    </cfRule>
  </conditionalFormatting>
  <conditionalFormatting sqref="K24">
    <cfRule type="expression" dxfId="11" priority="10" stopIfTrue="1">
      <formula>$K$12&gt;0</formula>
    </cfRule>
  </conditionalFormatting>
  <conditionalFormatting sqref="C27:C28">
    <cfRule type="expression" dxfId="10" priority="9" stopIfTrue="1">
      <formula>$C$12&gt;0</formula>
    </cfRule>
  </conditionalFormatting>
  <conditionalFormatting sqref="D27:D28">
    <cfRule type="expression" dxfId="9" priority="8" stopIfTrue="1">
      <formula>$D$12&gt;0</formula>
    </cfRule>
  </conditionalFormatting>
  <conditionalFormatting sqref="E27:E28">
    <cfRule type="expression" dxfId="8" priority="7" stopIfTrue="1">
      <formula>$E$12&gt;0</formula>
    </cfRule>
  </conditionalFormatting>
  <conditionalFormatting sqref="F27:F28">
    <cfRule type="expression" dxfId="7" priority="6" stopIfTrue="1">
      <formula>$F$12&gt;0</formula>
    </cfRule>
  </conditionalFormatting>
  <conditionalFormatting sqref="G27:G28">
    <cfRule type="expression" dxfId="6" priority="5" stopIfTrue="1">
      <formula>$G$12&gt;0</formula>
    </cfRule>
  </conditionalFormatting>
  <conditionalFormatting sqref="H27:H28">
    <cfRule type="expression" dxfId="5" priority="4" stopIfTrue="1">
      <formula>$H$12&gt;0</formula>
    </cfRule>
  </conditionalFormatting>
  <conditionalFormatting sqref="I27:I28">
    <cfRule type="expression" dxfId="4" priority="3" stopIfTrue="1">
      <formula>$I$12&gt;0</formula>
    </cfRule>
  </conditionalFormatting>
  <conditionalFormatting sqref="J27:J28">
    <cfRule type="expression" dxfId="3" priority="2" stopIfTrue="1">
      <formula>$J$12&gt;0</formula>
    </cfRule>
  </conditionalFormatting>
  <conditionalFormatting sqref="K27:K28">
    <cfRule type="expression" dxfId="2" priority="1" stopIfTrue="1">
      <formula>$K$12&gt;0</formula>
    </cfRule>
  </conditionalFormatting>
  <dataValidations xWindow="428" yWindow="330" count="9">
    <dataValidation allowBlank="1" showInputMessage="1" showErrorMessage="1" promptTitle="Mehrbedarfe" prompt="Sollten den Leistungsberechtigten Mehrbedarfe zustehen, sind die Beträge hier einzutragen. Näheres finden Sie im Tabellenblatt &quot;Mehrbedarfe&quot;." sqref="C7:K7" xr:uid="{00000000-0002-0000-0000-000000000000}"/>
    <dataValidation allowBlank="1" showInputMessage="1" showErrorMessage="1" promptTitle="Bedarfe Unterkunft/Heizung" prompt="Hier die Wohnkosten eintragen. _x000a_Prüfen, ob die tatsächlichen oder _x000a_dur die angemessenen Wohnkosten _x000a_zu berücksichtigen sind." sqref="C8:K8" xr:uid="{00000000-0002-0000-0000-000001000000}"/>
    <dataValidation type="list" allowBlank="1" showErrorMessage="1" sqref="C13:K13" xr:uid="{00000000-0002-0000-0000-000002000000}">
      <formula1>Kindergeld</formula1>
    </dataValidation>
    <dataValidation type="list" operator="equal" allowBlank="1" showInputMessage="1" showErrorMessage="1" promptTitle="Regelbedarfe" prompt="Die maßgeblichen Regelbedarfe aus der Liste auswählen._x000a_Erläuterungen finden Sie im Tabellblatt &quot;Regelbedarfe&quot;" sqref="C6:K6" xr:uid="{00000000-0002-0000-0000-000003000000}">
      <formula1>Regelbedarfe2014</formula1>
    </dataValidation>
    <dataValidation allowBlank="1" showInputMessage="1" showErrorMessage="1" promptTitle="Erwerbseinkommen" prompt="Absetzbeträge beachten!!!_x000a_100 Euro Pauschale sind hier mindestens abzusetzen zusätzlich der Erwerbstätigenfreibetrag._x000a__x000a_" sqref="C12:K12" xr:uid="{00000000-0002-0000-0000-000004000000}"/>
    <dataValidation type="list" allowBlank="1" showInputMessage="1" showErrorMessage="1" sqref="C29:K29" xr:uid="{00000000-0002-0000-0000-000005000000}">
      <formula1>Versicherungspausch</formula1>
    </dataValidation>
    <dataValidation allowBlank="1" showErrorMessage="1" promptTitle="Sonstige Bedarfe" prompt="Hier können weitere Bedarfe eingetragen werden (Krankenversicherungsbeiträge im Falle § 26 Abs. 1 SGB II) " sqref="C9:K9" xr:uid="{00000000-0002-0000-0000-000006000000}"/>
    <dataValidation allowBlank="1" showInputMessage="1" showErrorMessage="1" promptTitle="Freibetrag für Erwerbstätige" prompt="Siehe Datenblatt &quot;Freibeträge f. Erwerbstätige&quot; bzw. § 11 b SGB II" sqref="C24:K24" xr:uid="{00000000-0002-0000-0000-000007000000}"/>
    <dataValidation type="list" allowBlank="1" showInputMessage="1" showErrorMessage="1" sqref="C27:K27" xr:uid="{00000000-0002-0000-0000-000008000000}">
      <formula1>Einhundert</formula1>
    </dataValidation>
  </dataValidations>
  <pageMargins left="0.78740157499999996" right="0.78740157499999996" top="0.984251969" bottom="0.97" header="0.4921259845" footer="0.4921259845"/>
  <pageSetup paperSize="9" scale="78" orientation="landscape" r:id="rId1"/>
  <headerFooter alignWithMargins="0">
    <oddFooter xml:space="preserve">&amp;Lnicht rechtsverbindliche Übersicht der Ansprüche für die Zwecke der Sozialberatung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2">
    <pageSetUpPr fitToPage="1"/>
  </sheetPr>
  <dimension ref="A1:L36"/>
  <sheetViews>
    <sheetView showGridLines="0" zoomScale="98" zoomScaleNormal="98" workbookViewId="0">
      <selection activeCell="C2" sqref="C2"/>
    </sheetView>
  </sheetViews>
  <sheetFormatPr baseColWidth="10" defaultRowHeight="13.2" x14ac:dyDescent="0.25"/>
  <cols>
    <col min="1" max="1" width="41.88671875" bestFit="1" customWidth="1"/>
    <col min="2" max="4" width="15.6640625" customWidth="1"/>
    <col min="5" max="5" width="18.5546875" customWidth="1"/>
    <col min="6" max="6" width="18.33203125" customWidth="1"/>
    <col min="7" max="7" width="16.109375" customWidth="1"/>
    <col min="9" max="9" width="11.44140625" customWidth="1"/>
  </cols>
  <sheetData>
    <row r="1" spans="1:7" ht="21" x14ac:dyDescent="0.4">
      <c r="A1" s="45" t="s">
        <v>44</v>
      </c>
      <c r="B1" s="46"/>
      <c r="C1" s="46"/>
      <c r="D1" s="46"/>
      <c r="E1" s="46"/>
      <c r="F1" s="46"/>
      <c r="G1" s="46"/>
    </row>
    <row r="2" spans="1:7" ht="21" x14ac:dyDescent="0.4">
      <c r="A2" s="48"/>
      <c r="B2" s="47"/>
      <c r="C2" s="66">
        <v>2023</v>
      </c>
      <c r="D2" s="47"/>
      <c r="E2" s="47"/>
      <c r="F2" s="47"/>
      <c r="G2" s="47"/>
    </row>
    <row r="3" spans="1:7" ht="22.5" customHeight="1" x14ac:dyDescent="0.25">
      <c r="A3" s="23" t="s">
        <v>51</v>
      </c>
      <c r="B3" s="24">
        <v>1</v>
      </c>
      <c r="C3" s="24">
        <v>2</v>
      </c>
      <c r="D3" s="24">
        <v>3</v>
      </c>
      <c r="E3" s="24">
        <v>4</v>
      </c>
      <c r="F3" s="24">
        <v>5</v>
      </c>
      <c r="G3" s="24">
        <v>6</v>
      </c>
    </row>
    <row r="4" spans="1:7" ht="12.75" customHeight="1" x14ac:dyDescent="0.25">
      <c r="A4" s="122" t="s">
        <v>101</v>
      </c>
      <c r="B4" s="124" t="s">
        <v>45</v>
      </c>
      <c r="C4" s="119" t="s">
        <v>54</v>
      </c>
      <c r="D4" s="119" t="s">
        <v>46</v>
      </c>
      <c r="E4" s="119" t="s">
        <v>47</v>
      </c>
      <c r="F4" s="119" t="s">
        <v>48</v>
      </c>
      <c r="G4" s="119" t="s">
        <v>49</v>
      </c>
    </row>
    <row r="5" spans="1:7" ht="12.75" customHeight="1" x14ac:dyDescent="0.25">
      <c r="A5" s="123"/>
      <c r="B5" s="125"/>
      <c r="C5" s="120"/>
      <c r="D5" s="120" t="s">
        <v>40</v>
      </c>
      <c r="E5" s="120" t="s">
        <v>16</v>
      </c>
      <c r="F5" s="120" t="s">
        <v>17</v>
      </c>
      <c r="G5" s="120" t="s">
        <v>17</v>
      </c>
    </row>
    <row r="6" spans="1:7" ht="72.75" customHeight="1" x14ac:dyDescent="0.25">
      <c r="A6" s="123"/>
      <c r="B6" s="125"/>
      <c r="C6" s="121"/>
      <c r="D6" s="121"/>
      <c r="E6" s="121"/>
      <c r="F6" s="121"/>
      <c r="G6" s="121"/>
    </row>
    <row r="7" spans="1:7" ht="22.5" customHeight="1" x14ac:dyDescent="0.25">
      <c r="A7" s="44" t="s">
        <v>102</v>
      </c>
      <c r="B7" s="64">
        <f>VLOOKUP($C$2,$A$8:$G$20,2,FALSE)</f>
        <v>502</v>
      </c>
      <c r="C7" s="64">
        <f>VLOOKUP($C$2,$A$8:$G$20,3,FALSE)</f>
        <v>451</v>
      </c>
      <c r="D7" s="64">
        <f>VLOOKUP($C$2,$A$8:$G$20,4,FALSE)</f>
        <v>402</v>
      </c>
      <c r="E7" s="64">
        <f>VLOOKUP($C$2,$A$8:$G$20,5,FALSE)</f>
        <v>420</v>
      </c>
      <c r="F7" s="64">
        <f>VLOOKUP($C$2,$A$8:$G$20,6,FALSE)</f>
        <v>348</v>
      </c>
      <c r="G7" s="64">
        <f>VLOOKUP($C$2,$A$8:$G$20,7,FALSE)</f>
        <v>318</v>
      </c>
    </row>
    <row r="8" spans="1:7" ht="22.5" customHeight="1" x14ac:dyDescent="0.25">
      <c r="A8" s="109">
        <v>2023</v>
      </c>
      <c r="B8" s="110">
        <v>502</v>
      </c>
      <c r="C8" s="110">
        <v>451</v>
      </c>
      <c r="D8" s="110">
        <v>402</v>
      </c>
      <c r="E8" s="110">
        <v>420</v>
      </c>
      <c r="F8" s="110">
        <v>348</v>
      </c>
      <c r="G8" s="110">
        <v>318</v>
      </c>
    </row>
    <row r="9" spans="1:7" ht="22.5" customHeight="1" x14ac:dyDescent="0.25">
      <c r="A9" s="109">
        <v>2022</v>
      </c>
      <c r="B9" s="110">
        <v>449</v>
      </c>
      <c r="C9" s="110">
        <v>404</v>
      </c>
      <c r="D9" s="110">
        <v>360</v>
      </c>
      <c r="E9" s="110">
        <v>376</v>
      </c>
      <c r="F9" s="110">
        <v>311</v>
      </c>
      <c r="G9" s="110">
        <v>285</v>
      </c>
    </row>
    <row r="10" spans="1:7" ht="22.5" customHeight="1" x14ac:dyDescent="0.25">
      <c r="A10" s="109">
        <v>2021</v>
      </c>
      <c r="B10" s="110">
        <v>446</v>
      </c>
      <c r="C10" s="110">
        <v>401</v>
      </c>
      <c r="D10" s="110">
        <v>357</v>
      </c>
      <c r="E10" s="110">
        <v>373</v>
      </c>
      <c r="F10" s="110">
        <v>309</v>
      </c>
      <c r="G10" s="110">
        <v>283</v>
      </c>
    </row>
    <row r="11" spans="1:7" ht="22.5" customHeight="1" x14ac:dyDescent="0.25">
      <c r="A11" s="109">
        <v>2020</v>
      </c>
      <c r="B11" s="110">
        <v>432</v>
      </c>
      <c r="C11" s="110">
        <v>389</v>
      </c>
      <c r="D11" s="110">
        <v>345</v>
      </c>
      <c r="E11" s="110">
        <v>328</v>
      </c>
      <c r="F11" s="110">
        <v>308</v>
      </c>
      <c r="G11" s="110">
        <v>250</v>
      </c>
    </row>
    <row r="12" spans="1:7" ht="22.5" customHeight="1" x14ac:dyDescent="0.25">
      <c r="A12" s="109">
        <v>2019</v>
      </c>
      <c r="B12" s="110">
        <v>424</v>
      </c>
      <c r="C12" s="110">
        <v>382</v>
      </c>
      <c r="D12" s="110">
        <v>339</v>
      </c>
      <c r="E12" s="110">
        <v>322</v>
      </c>
      <c r="F12" s="110">
        <v>302</v>
      </c>
      <c r="G12" s="110">
        <v>245</v>
      </c>
    </row>
    <row r="13" spans="1:7" ht="22.5" customHeight="1" x14ac:dyDescent="0.25">
      <c r="A13" s="109">
        <v>2018</v>
      </c>
      <c r="B13" s="65">
        <v>416</v>
      </c>
      <c r="C13" s="65">
        <v>374</v>
      </c>
      <c r="D13" s="65">
        <v>332</v>
      </c>
      <c r="E13" s="65">
        <v>316</v>
      </c>
      <c r="F13" s="65">
        <v>296</v>
      </c>
      <c r="G13" s="65">
        <v>240</v>
      </c>
    </row>
    <row r="14" spans="1:7" ht="22.5" customHeight="1" x14ac:dyDescent="0.25">
      <c r="A14" s="109">
        <v>2017</v>
      </c>
      <c r="B14" s="65">
        <v>409</v>
      </c>
      <c r="C14" s="65">
        <v>368</v>
      </c>
      <c r="D14" s="65">
        <v>327</v>
      </c>
      <c r="E14" s="65">
        <v>311</v>
      </c>
      <c r="F14" s="65">
        <v>291</v>
      </c>
      <c r="G14" s="65">
        <v>237</v>
      </c>
    </row>
    <row r="15" spans="1:7" ht="22.5" customHeight="1" x14ac:dyDescent="0.25">
      <c r="A15" s="109">
        <v>2016</v>
      </c>
      <c r="B15" s="65">
        <v>404</v>
      </c>
      <c r="C15" s="65">
        <v>364</v>
      </c>
      <c r="D15" s="65">
        <v>324</v>
      </c>
      <c r="E15" s="65">
        <v>306</v>
      </c>
      <c r="F15" s="65">
        <v>270</v>
      </c>
      <c r="G15" s="65">
        <v>237</v>
      </c>
    </row>
    <row r="16" spans="1:7" ht="22.5" customHeight="1" x14ac:dyDescent="0.25">
      <c r="A16" s="109">
        <v>2015</v>
      </c>
      <c r="B16" s="65">
        <v>399</v>
      </c>
      <c r="C16" s="65">
        <v>360</v>
      </c>
      <c r="D16" s="65">
        <v>320</v>
      </c>
      <c r="E16" s="65">
        <v>302</v>
      </c>
      <c r="F16" s="65">
        <v>267</v>
      </c>
      <c r="G16" s="65">
        <v>234</v>
      </c>
    </row>
    <row r="17" spans="1:12" ht="22.5" customHeight="1" x14ac:dyDescent="0.25">
      <c r="A17" s="109">
        <v>2014</v>
      </c>
      <c r="B17" s="65">
        <v>391</v>
      </c>
      <c r="C17" s="65">
        <v>353</v>
      </c>
      <c r="D17" s="65">
        <v>313</v>
      </c>
      <c r="E17" s="65">
        <v>296</v>
      </c>
      <c r="F17" s="65">
        <v>261</v>
      </c>
      <c r="G17" s="65">
        <v>229</v>
      </c>
    </row>
    <row r="18" spans="1:12" ht="22.5" customHeight="1" x14ac:dyDescent="0.25">
      <c r="A18" s="109">
        <v>2013</v>
      </c>
      <c r="B18" s="65">
        <v>382</v>
      </c>
      <c r="C18" s="65">
        <v>345</v>
      </c>
      <c r="D18" s="65">
        <v>306</v>
      </c>
      <c r="E18" s="65">
        <v>289</v>
      </c>
      <c r="F18" s="65">
        <v>255</v>
      </c>
      <c r="G18" s="65">
        <v>224</v>
      </c>
    </row>
    <row r="19" spans="1:12" ht="22.5" customHeight="1" x14ac:dyDescent="0.25">
      <c r="A19" s="109">
        <v>2012</v>
      </c>
      <c r="B19" s="65">
        <v>374</v>
      </c>
      <c r="C19" s="65">
        <v>337</v>
      </c>
      <c r="D19" s="65">
        <v>299</v>
      </c>
      <c r="E19" s="65">
        <v>287</v>
      </c>
      <c r="F19" s="65">
        <v>251</v>
      </c>
      <c r="G19" s="65">
        <v>219</v>
      </c>
    </row>
    <row r="20" spans="1:12" ht="22.5" customHeight="1" x14ac:dyDescent="0.25">
      <c r="A20" s="109">
        <v>2011</v>
      </c>
      <c r="B20" s="65">
        <v>364</v>
      </c>
      <c r="C20" s="65">
        <v>328</v>
      </c>
      <c r="D20" s="65">
        <v>291</v>
      </c>
      <c r="E20" s="65">
        <v>287</v>
      </c>
      <c r="F20" s="65">
        <v>251</v>
      </c>
      <c r="G20" s="65">
        <v>215</v>
      </c>
    </row>
    <row r="21" spans="1:12" ht="16.5" customHeight="1" x14ac:dyDescent="0.25"/>
    <row r="22" spans="1:12" hidden="1" x14ac:dyDescent="0.25">
      <c r="I22">
        <v>2023</v>
      </c>
    </row>
    <row r="23" spans="1:12" hidden="1" x14ac:dyDescent="0.25">
      <c r="I23">
        <v>2022</v>
      </c>
      <c r="L23">
        <v>250</v>
      </c>
    </row>
    <row r="24" spans="1:12" hidden="1" x14ac:dyDescent="0.25">
      <c r="A24" t="s">
        <v>137</v>
      </c>
      <c r="B24" s="29">
        <f>B7</f>
        <v>502</v>
      </c>
      <c r="D24" t="s">
        <v>94</v>
      </c>
      <c r="E24" s="30"/>
      <c r="G24" s="31">
        <v>100</v>
      </c>
      <c r="I24">
        <v>2021</v>
      </c>
      <c r="L24">
        <v>500</v>
      </c>
    </row>
    <row r="25" spans="1:12" hidden="1" x14ac:dyDescent="0.25">
      <c r="A25" t="s">
        <v>138</v>
      </c>
      <c r="B25" s="29">
        <f>C7</f>
        <v>451</v>
      </c>
      <c r="D25" t="s">
        <v>95</v>
      </c>
      <c r="E25" s="30"/>
      <c r="G25" s="31"/>
      <c r="I25">
        <v>2020</v>
      </c>
      <c r="L25">
        <v>750</v>
      </c>
    </row>
    <row r="26" spans="1:12" hidden="1" x14ac:dyDescent="0.25">
      <c r="A26" t="s">
        <v>139</v>
      </c>
      <c r="B26" s="29">
        <f>D7</f>
        <v>402</v>
      </c>
      <c r="D26" t="s">
        <v>96</v>
      </c>
      <c r="E26" s="30"/>
      <c r="I26">
        <v>2019</v>
      </c>
      <c r="L26">
        <v>1000</v>
      </c>
    </row>
    <row r="27" spans="1:12" hidden="1" x14ac:dyDescent="0.25">
      <c r="A27" t="s">
        <v>140</v>
      </c>
      <c r="B27" s="29">
        <f>E7</f>
        <v>420</v>
      </c>
      <c r="D27" t="s">
        <v>97</v>
      </c>
      <c r="E27" s="30"/>
      <c r="I27">
        <v>2018</v>
      </c>
      <c r="L27">
        <v>1250</v>
      </c>
    </row>
    <row r="28" spans="1:12" hidden="1" x14ac:dyDescent="0.25">
      <c r="A28" t="s">
        <v>141</v>
      </c>
      <c r="B28" s="29">
        <f>F7</f>
        <v>348</v>
      </c>
      <c r="D28" t="s">
        <v>98</v>
      </c>
      <c r="E28" s="30"/>
      <c r="G28" s="100">
        <v>30</v>
      </c>
      <c r="I28">
        <v>2017</v>
      </c>
      <c r="L28">
        <v>1500</v>
      </c>
    </row>
    <row r="29" spans="1:12" hidden="1" x14ac:dyDescent="0.25">
      <c r="A29" t="s">
        <v>136</v>
      </c>
      <c r="B29" s="29">
        <f>G7</f>
        <v>318</v>
      </c>
      <c r="D29" t="s">
        <v>99</v>
      </c>
      <c r="E29" s="30"/>
      <c r="I29">
        <v>2016</v>
      </c>
      <c r="L29">
        <v>1750</v>
      </c>
    </row>
    <row r="30" spans="1:12" hidden="1" x14ac:dyDescent="0.25">
      <c r="E30" s="30"/>
      <c r="I30">
        <v>2015</v>
      </c>
      <c r="L30">
        <v>2000</v>
      </c>
    </row>
    <row r="31" spans="1:12" hidden="1" x14ac:dyDescent="0.25">
      <c r="E31" s="30"/>
      <c r="I31">
        <v>2014</v>
      </c>
    </row>
    <row r="32" spans="1:12" hidden="1" x14ac:dyDescent="0.25">
      <c r="E32" s="30"/>
      <c r="I32">
        <v>2013</v>
      </c>
    </row>
    <row r="33" spans="5:9" hidden="1" x14ac:dyDescent="0.25">
      <c r="E33" s="30"/>
      <c r="I33">
        <v>2012</v>
      </c>
    </row>
    <row r="34" spans="5:9" hidden="1" x14ac:dyDescent="0.25">
      <c r="E34" s="30"/>
      <c r="I34">
        <v>2011</v>
      </c>
    </row>
    <row r="35" spans="5:9" hidden="1" x14ac:dyDescent="0.25">
      <c r="E35" s="30"/>
    </row>
    <row r="36" spans="5:9" x14ac:dyDescent="0.25">
      <c r="E36" s="30"/>
    </row>
  </sheetData>
  <sheetProtection sheet="1" selectLockedCells="1"/>
  <mergeCells count="7">
    <mergeCell ref="F4:F6"/>
    <mergeCell ref="G4:G6"/>
    <mergeCell ref="A4:A6"/>
    <mergeCell ref="B4:B6"/>
    <mergeCell ref="C4:C6"/>
    <mergeCell ref="D4:D6"/>
    <mergeCell ref="E4:E6"/>
  </mergeCells>
  <phoneticPr fontId="2" type="noConversion"/>
  <dataValidations count="1">
    <dataValidation type="list" allowBlank="1" showInputMessage="1" showErrorMessage="1" sqref="C2" xr:uid="{00000000-0002-0000-0100-000000000000}">
      <formula1>Jahre</formula1>
    </dataValidation>
  </dataValidations>
  <pageMargins left="0.78740157499999996" right="0.78740157499999996" top="0.984251969" bottom="0.984251969" header="0.4921259845" footer="0.4921259845"/>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pageSetUpPr fitToPage="1"/>
  </sheetPr>
  <dimension ref="A1:E38"/>
  <sheetViews>
    <sheetView showGridLines="0" zoomScaleNormal="100" workbookViewId="0">
      <selection activeCell="A2" sqref="A2"/>
    </sheetView>
  </sheetViews>
  <sheetFormatPr baseColWidth="10" defaultRowHeight="13.2" x14ac:dyDescent="0.25"/>
  <cols>
    <col min="1" max="1" width="42.6640625" style="9" customWidth="1"/>
    <col min="3" max="3" width="21.109375" customWidth="1"/>
    <col min="4" max="4" width="12.5546875" customWidth="1"/>
    <col min="5" max="5" width="0.109375" customWidth="1"/>
  </cols>
  <sheetData>
    <row r="1" spans="1:5" ht="21.6" thickBot="1" x14ac:dyDescent="0.3">
      <c r="A1" s="136" t="s">
        <v>42</v>
      </c>
      <c r="B1" s="137"/>
      <c r="C1" s="137"/>
      <c r="D1" s="137"/>
      <c r="E1" s="25"/>
    </row>
    <row r="2" spans="1:5" x14ac:dyDescent="0.25">
      <c r="A2" s="69" t="s">
        <v>18</v>
      </c>
      <c r="B2" s="70" t="s">
        <v>19</v>
      </c>
      <c r="C2" s="70" t="s">
        <v>22</v>
      </c>
      <c r="D2" s="139" t="s">
        <v>23</v>
      </c>
      <c r="E2" s="140"/>
    </row>
    <row r="3" spans="1:5" x14ac:dyDescent="0.25">
      <c r="A3" s="128" t="s">
        <v>67</v>
      </c>
      <c r="B3" s="128"/>
      <c r="C3" s="128"/>
      <c r="D3" s="128"/>
      <c r="E3" s="128"/>
    </row>
    <row r="4" spans="1:5" x14ac:dyDescent="0.25">
      <c r="A4" s="21" t="s">
        <v>53</v>
      </c>
      <c r="B4" s="132">
        <v>0.17</v>
      </c>
      <c r="C4" s="135" t="s">
        <v>27</v>
      </c>
      <c r="D4" s="129">
        <f>Regelbedarfe!B7*0.17</f>
        <v>85.34</v>
      </c>
      <c r="E4" s="129"/>
    </row>
    <row r="5" spans="1:5" x14ac:dyDescent="0.25">
      <c r="A5" s="21" t="s">
        <v>20</v>
      </c>
      <c r="B5" s="133"/>
      <c r="C5" s="133"/>
      <c r="D5" s="130">
        <f>Regelbedarfe!C7*0.17</f>
        <v>76.67</v>
      </c>
      <c r="E5" s="131"/>
    </row>
    <row r="6" spans="1:5" x14ac:dyDescent="0.25">
      <c r="A6" s="21" t="s">
        <v>21</v>
      </c>
      <c r="B6" s="133"/>
      <c r="C6" s="133"/>
      <c r="D6" s="130">
        <f>Regelbedarfe!D7*0.17</f>
        <v>68.34</v>
      </c>
      <c r="E6" s="131"/>
    </row>
    <row r="7" spans="1:5" x14ac:dyDescent="0.25">
      <c r="A7" s="21" t="s">
        <v>133</v>
      </c>
      <c r="B7" s="134"/>
      <c r="C7" s="134"/>
      <c r="D7" s="130">
        <f>Regelbedarfe!E7*0.17</f>
        <v>71.400000000000006</v>
      </c>
      <c r="E7" s="131"/>
    </row>
    <row r="8" spans="1:5" x14ac:dyDescent="0.25">
      <c r="A8" s="128" t="s">
        <v>24</v>
      </c>
      <c r="B8" s="128"/>
      <c r="C8" s="128"/>
      <c r="D8" s="128"/>
      <c r="E8" s="128"/>
    </row>
    <row r="9" spans="1:5" x14ac:dyDescent="0.25">
      <c r="A9" s="21" t="s">
        <v>25</v>
      </c>
      <c r="B9" s="20">
        <v>0.36</v>
      </c>
      <c r="C9" s="21" t="s">
        <v>26</v>
      </c>
      <c r="D9" s="129">
        <f>B9*Regelbedarfe!B7</f>
        <v>180.72</v>
      </c>
      <c r="E9" s="129"/>
    </row>
    <row r="10" spans="1:5" x14ac:dyDescent="0.25">
      <c r="A10" s="21" t="s">
        <v>28</v>
      </c>
      <c r="B10" s="20">
        <v>0.12</v>
      </c>
      <c r="C10" s="21" t="s">
        <v>35</v>
      </c>
      <c r="D10" s="129">
        <f>B10*Regelbedarfe!B7</f>
        <v>60.239999999999995</v>
      </c>
      <c r="E10" s="129"/>
    </row>
    <row r="11" spans="1:5" x14ac:dyDescent="0.25">
      <c r="A11" s="21" t="s">
        <v>29</v>
      </c>
      <c r="B11" s="20">
        <v>0.36</v>
      </c>
      <c r="C11" s="21" t="s">
        <v>26</v>
      </c>
      <c r="D11" s="129">
        <f>B11*Regelbedarfe!B7</f>
        <v>180.72</v>
      </c>
      <c r="E11" s="129"/>
    </row>
    <row r="12" spans="1:5" x14ac:dyDescent="0.25">
      <c r="A12" s="105" t="s">
        <v>30</v>
      </c>
      <c r="B12" s="20">
        <v>0.24</v>
      </c>
      <c r="C12" s="21" t="s">
        <v>35</v>
      </c>
      <c r="D12" s="129">
        <f>B12*Regelbedarfe!B7</f>
        <v>120.47999999999999</v>
      </c>
      <c r="E12" s="129"/>
    </row>
    <row r="13" spans="1:5" x14ac:dyDescent="0.25">
      <c r="A13" s="21" t="s">
        <v>31</v>
      </c>
      <c r="B13" s="20">
        <v>0.36</v>
      </c>
      <c r="C13" s="21" t="s">
        <v>26</v>
      </c>
      <c r="D13" s="129">
        <f>B13*Regelbedarfe!B7</f>
        <v>180.72</v>
      </c>
      <c r="E13" s="129"/>
    </row>
    <row r="14" spans="1:5" x14ac:dyDescent="0.25">
      <c r="A14" s="21" t="s">
        <v>32</v>
      </c>
      <c r="B14" s="20">
        <v>0.36</v>
      </c>
      <c r="C14" s="135" t="s">
        <v>35</v>
      </c>
      <c r="D14" s="129">
        <f>B14*Regelbedarfe!B7</f>
        <v>180.72</v>
      </c>
      <c r="E14" s="129"/>
    </row>
    <row r="15" spans="1:5" x14ac:dyDescent="0.25">
      <c r="A15" s="21" t="s">
        <v>33</v>
      </c>
      <c r="B15" s="20">
        <v>0.48</v>
      </c>
      <c r="C15" s="133"/>
      <c r="D15" s="129">
        <f>B15*Regelbedarfe!B7</f>
        <v>240.95999999999998</v>
      </c>
      <c r="E15" s="129"/>
    </row>
    <row r="16" spans="1:5" x14ac:dyDescent="0.25">
      <c r="A16" s="21" t="s">
        <v>34</v>
      </c>
      <c r="B16" s="20">
        <v>0.6</v>
      </c>
      <c r="C16" s="134"/>
      <c r="D16" s="129">
        <f>B16*Regelbedarfe!B7</f>
        <v>301.2</v>
      </c>
      <c r="E16" s="129"/>
    </row>
    <row r="17" spans="1:5" x14ac:dyDescent="0.25">
      <c r="A17" s="128" t="s">
        <v>38</v>
      </c>
      <c r="B17" s="128"/>
      <c r="C17" s="128"/>
      <c r="D17" s="128"/>
      <c r="E17" s="128"/>
    </row>
    <row r="18" spans="1:5" x14ac:dyDescent="0.25">
      <c r="A18" s="21" t="s">
        <v>55</v>
      </c>
      <c r="B18" s="141">
        <v>0.35</v>
      </c>
      <c r="C18" s="138" t="s">
        <v>37</v>
      </c>
      <c r="D18" s="33">
        <f>B18*Regelbedarfe!B7</f>
        <v>175.7</v>
      </c>
      <c r="E18" s="22"/>
    </row>
    <row r="19" spans="1:5" x14ac:dyDescent="0.25">
      <c r="A19" s="21" t="s">
        <v>36</v>
      </c>
      <c r="B19" s="141"/>
      <c r="C19" s="138"/>
      <c r="D19" s="33">
        <f>Regelbedarfe!C7*B18</f>
        <v>157.85</v>
      </c>
      <c r="E19" s="22"/>
    </row>
    <row r="20" spans="1:5" x14ac:dyDescent="0.25">
      <c r="A20" s="21" t="s">
        <v>68</v>
      </c>
      <c r="B20" s="141"/>
      <c r="C20" s="138"/>
      <c r="D20" s="33">
        <f>B18*Regelbedarfe!D7</f>
        <v>140.69999999999999</v>
      </c>
      <c r="E20" s="22"/>
    </row>
    <row r="21" spans="1:5" x14ac:dyDescent="0.25">
      <c r="A21" s="126" t="s">
        <v>57</v>
      </c>
      <c r="B21" s="127"/>
      <c r="C21" s="127"/>
      <c r="D21" s="127"/>
      <c r="E21" s="22"/>
    </row>
    <row r="22" spans="1:5" x14ac:dyDescent="0.25">
      <c r="A22" s="21" t="s">
        <v>50</v>
      </c>
      <c r="B22" s="26">
        <v>2.3E-2</v>
      </c>
      <c r="C22" s="21" t="s">
        <v>63</v>
      </c>
      <c r="D22" s="129">
        <f>B22*Regelbedarfe!B7</f>
        <v>11.545999999999999</v>
      </c>
      <c r="E22" s="129"/>
    </row>
    <row r="23" spans="1:5" ht="13.2" customHeight="1" x14ac:dyDescent="0.25">
      <c r="A23" s="21" t="s">
        <v>58</v>
      </c>
      <c r="B23" s="26">
        <v>2.3E-2</v>
      </c>
      <c r="C23" s="21" t="s">
        <v>63</v>
      </c>
      <c r="D23" s="130">
        <f>B23*Regelbedarfe!C7</f>
        <v>10.372999999999999</v>
      </c>
      <c r="E23" s="131"/>
    </row>
    <row r="24" spans="1:5" ht="13.2" customHeight="1" x14ac:dyDescent="0.25">
      <c r="A24" s="21" t="s">
        <v>59</v>
      </c>
      <c r="B24" s="26">
        <v>2.3E-2</v>
      </c>
      <c r="C24" s="21" t="s">
        <v>63</v>
      </c>
      <c r="D24" s="130">
        <f>B24*Regelbedarfe!D7</f>
        <v>9.2460000000000004</v>
      </c>
      <c r="E24" s="131"/>
    </row>
    <row r="25" spans="1:5" x14ac:dyDescent="0.25">
      <c r="A25" s="21" t="s">
        <v>60</v>
      </c>
      <c r="B25" s="26">
        <v>1.4E-2</v>
      </c>
      <c r="C25" s="21" t="s">
        <v>64</v>
      </c>
      <c r="D25" s="33">
        <f>B25*Regelbedarfe!E7</f>
        <v>5.88</v>
      </c>
      <c r="E25" s="22"/>
    </row>
    <row r="26" spans="1:5" x14ac:dyDescent="0.25">
      <c r="A26" s="21" t="s">
        <v>61</v>
      </c>
      <c r="B26" s="26">
        <v>1.2E-2</v>
      </c>
      <c r="C26" s="21" t="s">
        <v>65</v>
      </c>
      <c r="D26" s="33">
        <f>B26*Regelbedarfe!F7</f>
        <v>4.1760000000000002</v>
      </c>
      <c r="E26" s="22"/>
    </row>
    <row r="27" spans="1:5" x14ac:dyDescent="0.25">
      <c r="A27" s="21" t="s">
        <v>62</v>
      </c>
      <c r="B27" s="26">
        <v>8.0000000000000002E-3</v>
      </c>
      <c r="C27" s="21" t="s">
        <v>66</v>
      </c>
      <c r="D27" s="33">
        <f>B27*Regelbedarfe!G7</f>
        <v>2.544</v>
      </c>
      <c r="E27" s="22"/>
    </row>
    <row r="28" spans="1:5" x14ac:dyDescent="0.25">
      <c r="A28" s="144" t="s">
        <v>39</v>
      </c>
      <c r="B28" s="144"/>
      <c r="C28" s="144"/>
      <c r="D28" s="144"/>
      <c r="E28" s="128"/>
    </row>
    <row r="29" spans="1:5" ht="59.4" customHeight="1" x14ac:dyDescent="0.25">
      <c r="A29" s="142" t="s">
        <v>134</v>
      </c>
      <c r="B29" s="145"/>
      <c r="C29" s="145"/>
      <c r="D29" s="145"/>
    </row>
    <row r="30" spans="1:5" ht="12" customHeight="1" x14ac:dyDescent="0.25">
      <c r="A30" s="144" t="s">
        <v>56</v>
      </c>
      <c r="B30" s="144"/>
      <c r="C30" s="144"/>
      <c r="D30" s="144"/>
      <c r="E30" s="128"/>
    </row>
    <row r="31" spans="1:5" ht="85.95" customHeight="1" x14ac:dyDescent="0.25">
      <c r="A31" s="142" t="s">
        <v>132</v>
      </c>
      <c r="B31" s="143"/>
      <c r="C31" s="143"/>
      <c r="D31" s="143"/>
    </row>
    <row r="38" ht="13.2" customHeight="1" x14ac:dyDescent="0.25"/>
  </sheetData>
  <sheetProtection sheet="1" selectLockedCells="1"/>
  <mergeCells count="30">
    <mergeCell ref="A31:D31"/>
    <mergeCell ref="A28:E28"/>
    <mergeCell ref="A30:E30"/>
    <mergeCell ref="D22:E22"/>
    <mergeCell ref="D23:E23"/>
    <mergeCell ref="D24:E24"/>
    <mergeCell ref="A29:D29"/>
    <mergeCell ref="A1:D1"/>
    <mergeCell ref="C18:C20"/>
    <mergeCell ref="D2:E2"/>
    <mergeCell ref="D10:E10"/>
    <mergeCell ref="D11:E11"/>
    <mergeCell ref="D12:E12"/>
    <mergeCell ref="A3:E3"/>
    <mergeCell ref="D13:E13"/>
    <mergeCell ref="C14:C16"/>
    <mergeCell ref="D14:E14"/>
    <mergeCell ref="D15:E15"/>
    <mergeCell ref="D16:E16"/>
    <mergeCell ref="A17:E17"/>
    <mergeCell ref="B18:B20"/>
    <mergeCell ref="A21:D21"/>
    <mergeCell ref="A8:E8"/>
    <mergeCell ref="D4:E4"/>
    <mergeCell ref="D5:E5"/>
    <mergeCell ref="D6:E6"/>
    <mergeCell ref="D9:E9"/>
    <mergeCell ref="D7:E7"/>
    <mergeCell ref="B4:B7"/>
    <mergeCell ref="C4:C7"/>
  </mergeCells>
  <phoneticPr fontId="2" type="noConversion"/>
  <hyperlinks>
    <hyperlink ref="A29" r:id="rId1" display="https://www.deutscher-verein.de/de/uploads/empfehlungen-stellungnahmen/2014/dv-28-14-krankenkostzulagen.pdf" xr:uid="{00000000-0004-0000-0200-000000000000}"/>
    <hyperlink ref="A31:D31" r:id="rId2" display="Bei Leistungsberechtigten wird ein Mehrbedarf anerkannt, soweit im Einzelfall ein unabweisbarer, laufender, nicht nur einmaliger besonderer Bedarf besteht. Der Mehrbedarf ist unabweisbar, wenn er insbesondere nicht durch die Zuwendungen Dritter sowie unter Berücksichtigung von Einsparmöglichkeiten der Leistungsberechtigten gedeckt ist und seiner Höhe nach erheblich von einem durchschnittlichen Bedarf abweicht. _x000a_http://www.harald-thome.de/fa/harald-thome/files/sgb-ii-hinweise/FH-21---20.07.2016.pdf" xr:uid="{00000000-0004-0000-0200-000001000000}"/>
  </hyperlinks>
  <pageMargins left="0.78740157499999996" right="0.78740157499999996" top="0.984251969" bottom="0.984251969" header="0.4921259845" footer="0.4921259845"/>
  <pageSetup paperSize="9" scale="99"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M61"/>
  <sheetViews>
    <sheetView showGridLines="0" workbookViewId="0">
      <selection activeCell="D7" sqref="D7:H7"/>
    </sheetView>
  </sheetViews>
  <sheetFormatPr baseColWidth="10" defaultRowHeight="13.2" x14ac:dyDescent="0.25"/>
  <cols>
    <col min="1" max="1" width="34.6640625" customWidth="1"/>
    <col min="2" max="2" width="5.109375" customWidth="1"/>
    <col min="3" max="3" width="11.44140625" hidden="1" customWidth="1"/>
    <col min="4" max="4" width="21.109375" customWidth="1"/>
    <col min="5" max="5" width="8.33203125" customWidth="1"/>
    <col min="6" max="6" width="15.44140625" customWidth="1"/>
    <col min="7" max="7" width="38.5546875" customWidth="1"/>
    <col min="8" max="8" width="5.109375" customWidth="1"/>
    <col min="9" max="9" width="11.44140625" hidden="1" customWidth="1"/>
    <col min="10" max="10" width="21.109375" customWidth="1"/>
    <col min="11" max="11" width="8.33203125" customWidth="1"/>
    <col min="12" max="12" width="16.33203125" customWidth="1"/>
    <col min="13" max="13" width="17.6640625" hidden="1" customWidth="1"/>
    <col min="14" max="14" width="11.5546875" customWidth="1"/>
  </cols>
  <sheetData>
    <row r="1" spans="1:13" ht="17.399999999999999" x14ac:dyDescent="0.3">
      <c r="D1" s="191" t="s">
        <v>151</v>
      </c>
      <c r="E1" s="189"/>
      <c r="F1" s="189"/>
      <c r="G1" s="189"/>
      <c r="H1" s="190"/>
    </row>
    <row r="2" spans="1:13" x14ac:dyDescent="0.25">
      <c r="D2" s="192" t="s">
        <v>148</v>
      </c>
      <c r="E2" s="193"/>
      <c r="F2" s="193"/>
      <c r="G2" s="193"/>
      <c r="H2" s="194"/>
    </row>
    <row r="3" spans="1:13" x14ac:dyDescent="0.25">
      <c r="D3" s="195"/>
      <c r="E3" s="196"/>
      <c r="F3" s="196"/>
      <c r="G3" s="196"/>
      <c r="H3" s="197"/>
    </row>
    <row r="4" spans="1:13" x14ac:dyDescent="0.25">
      <c r="D4" s="192" t="s">
        <v>149</v>
      </c>
      <c r="E4" s="193"/>
      <c r="F4" s="193"/>
      <c r="G4" s="193"/>
      <c r="H4" s="194"/>
    </row>
    <row r="5" spans="1:13" x14ac:dyDescent="0.25">
      <c r="D5" s="198"/>
      <c r="E5" s="199"/>
      <c r="F5" s="199"/>
      <c r="G5" s="199"/>
      <c r="H5" s="200"/>
    </row>
    <row r="6" spans="1:13" ht="12.6" customHeight="1" x14ac:dyDescent="0.25">
      <c r="D6" s="192" t="s">
        <v>150</v>
      </c>
      <c r="E6" s="193"/>
      <c r="F6" s="193"/>
      <c r="G6" s="193"/>
      <c r="H6" s="194"/>
    </row>
    <row r="7" spans="1:13" ht="12.6" customHeight="1" x14ac:dyDescent="0.25">
      <c r="D7" s="198" t="s">
        <v>116</v>
      </c>
      <c r="E7" s="199"/>
      <c r="F7" s="199"/>
      <c r="G7" s="199"/>
      <c r="H7" s="200"/>
      <c r="M7" s="6" t="s">
        <v>115</v>
      </c>
    </row>
    <row r="8" spans="1:13" x14ac:dyDescent="0.25">
      <c r="M8" s="6" t="s">
        <v>116</v>
      </c>
    </row>
    <row r="9" spans="1:13" ht="13.8" thickBot="1" x14ac:dyDescent="0.3"/>
    <row r="10" spans="1:13" ht="17.399999999999999" x14ac:dyDescent="0.3">
      <c r="A10" s="188" t="s">
        <v>146</v>
      </c>
      <c r="B10" s="189"/>
      <c r="C10" s="189"/>
      <c r="D10" s="189"/>
      <c r="E10" s="190"/>
      <c r="G10" s="188" t="s">
        <v>147</v>
      </c>
      <c r="H10" s="189"/>
      <c r="I10" s="189"/>
      <c r="J10" s="189"/>
      <c r="K10" s="190"/>
    </row>
    <row r="11" spans="1:13" x14ac:dyDescent="0.25">
      <c r="A11" s="192" t="s">
        <v>112</v>
      </c>
      <c r="B11" s="151"/>
      <c r="C11" s="151"/>
      <c r="D11" s="151"/>
      <c r="E11" s="178"/>
      <c r="G11" s="192" t="s">
        <v>112</v>
      </c>
      <c r="H11" s="151"/>
      <c r="I11" s="151"/>
      <c r="J11" s="151"/>
      <c r="K11" s="178"/>
    </row>
    <row r="12" spans="1:13" x14ac:dyDescent="0.25">
      <c r="A12" s="192">
        <f>IF(D5&gt;100,100,D5)</f>
        <v>0</v>
      </c>
      <c r="B12" s="151"/>
      <c r="C12" s="151"/>
      <c r="D12" s="151"/>
      <c r="E12" s="178"/>
      <c r="G12" s="192">
        <f>IF(D5&gt;100,100,D5)</f>
        <v>0</v>
      </c>
      <c r="H12" s="151"/>
      <c r="I12" s="151"/>
      <c r="J12" s="151"/>
      <c r="K12" s="178"/>
    </row>
    <row r="13" spans="1:13" x14ac:dyDescent="0.25">
      <c r="A13" s="192" t="s">
        <v>129</v>
      </c>
      <c r="B13" s="151"/>
      <c r="C13" s="151"/>
      <c r="D13" s="151"/>
      <c r="E13" s="178"/>
      <c r="G13" s="192" t="s">
        <v>129</v>
      </c>
      <c r="H13" s="151"/>
      <c r="I13" s="151"/>
      <c r="J13" s="151"/>
      <c r="K13" s="178"/>
    </row>
    <row r="14" spans="1:13" x14ac:dyDescent="0.25">
      <c r="A14" s="68" t="s">
        <v>69</v>
      </c>
      <c r="B14" s="155" t="str">
        <f>IF(20%*(IF(D3&gt;1000,1000,D3)-100)&lt;0,"",20%*(IF(D3&gt;1000,1000,D3)-100))</f>
        <v/>
      </c>
      <c r="C14" s="174"/>
      <c r="D14" s="174"/>
      <c r="E14" s="175"/>
      <c r="G14" s="112" t="s">
        <v>142</v>
      </c>
      <c r="H14" s="155" t="str">
        <f>IF(20%*(IF(D3&gt;520,520,D3)-100)&lt;0,"",20%*(IF(D3&gt;520,520,D3)-100))</f>
        <v/>
      </c>
      <c r="I14" s="174"/>
      <c r="J14" s="174"/>
      <c r="K14" s="175"/>
    </row>
    <row r="15" spans="1:13" x14ac:dyDescent="0.25">
      <c r="A15" s="68" t="s">
        <v>70</v>
      </c>
      <c r="B15" s="155" t="str">
        <f>IF(IF(10%*(IF(D3&gt;1000,D3-1000,0))&lt;20,10%*(IF(D3&gt;1000,#REF!-1000,0)),20)=0,"",IF(10%*(IF(D3&gt;1000,D3-1000,0))&lt;20,10%*(IF(#REF!&gt;1000,D3-1000,0)),20))</f>
        <v/>
      </c>
      <c r="C15" s="174"/>
      <c r="D15" s="174"/>
      <c r="E15" s="175"/>
      <c r="G15" s="112" t="s">
        <v>143</v>
      </c>
      <c r="H15" s="155" t="str">
        <f>IF(IF(30%*(IF(D3&gt;520,D3-520,0))&lt;144,30%*(IF(D3&gt;520,D3-520,0)),144)=0,"",IF(30%*(IF(D3&gt;520,D3-520,0))&lt;144,30%*(IF(D3&gt;520,D3-520,0)),144))</f>
        <v/>
      </c>
      <c r="I15" s="174"/>
      <c r="J15" s="174"/>
      <c r="K15" s="175"/>
    </row>
    <row r="16" spans="1:13" x14ac:dyDescent="0.25">
      <c r="A16" s="68" t="s">
        <v>71</v>
      </c>
      <c r="B16" s="155" t="str">
        <f>IF(IF(IF(IF(D7="nein",IF(10%*(D3-1200)&gt;30,30,10%*(D3-1200)),"")&lt;0.00001,"",IF(D7="ja",IF(10%*(D3-1200)&gt;30,30,10%*(D3-1200)),""))&lt;-0.001,0,IF(IF(D7="nein",IF(10%*(D3-1200)&gt;30,30,10%*(D3-1200)),"")&lt;0.00001,"",IF(D7="ja",IF(10%*(D3-1200)&gt;30,30,10%*(D3-1200)),"")))=0,"",(IF(IF(IF(D7="nein",IF(10%*(D3-1200)&gt;30,30,10%*(D3-1200)),"")&lt;0.00001,"",IF(D7="ja",IF(10%*(D3-1200)&gt;30,30,10%*(D3-1200)),""))&lt;-0.001,0,IF(IF(D7="nein",IF(10%*(D3-1200)&gt;30,30,10%*(D3-1200)),"")&lt;0.00001,"",IF(D7="ja",IF(10%*(D3-1200)&gt;30,30,10%*(D3-1200)),"")))))</f>
        <v/>
      </c>
      <c r="C16" s="174"/>
      <c r="D16" s="174"/>
      <c r="E16" s="175"/>
      <c r="G16" s="112" t="s">
        <v>144</v>
      </c>
      <c r="H16" s="155" t="str">
        <f>IF(IF(10%*(IF(D3&gt;1000,D3-1000,0))&lt;20,10%*(IF(D3&gt;1000,D3-1000,0)),20)=0,"",IF(10%*(IF(D3&gt;1000,D3-1000,0))&lt;20,10%*(IF(D3&gt;1000,D3-1000,0)),20))</f>
        <v/>
      </c>
      <c r="I16" s="174"/>
      <c r="J16" s="174"/>
      <c r="K16" s="175"/>
    </row>
    <row r="17" spans="1:11" x14ac:dyDescent="0.25">
      <c r="A17" s="185"/>
      <c r="B17" s="186"/>
      <c r="C17" s="186"/>
      <c r="D17" s="186"/>
      <c r="E17" s="187"/>
      <c r="G17" s="112" t="s">
        <v>145</v>
      </c>
      <c r="H17" s="155" t="str">
        <f>IF(IF(IF(IF(D7="nein",IF(10%*(D3-1200)&gt;30,30,10%*(D3-1200)),"")&lt;0.00001,"",IF(D7="ja",IF(10%*(D3-1200)&gt;30,30,10%*(D3-1200)),""))&lt;-0.001,0,IF(IF(D7="nein",IF(10%*(D3-1200)&gt;30,30,10%*(D3-1200)),"")&lt;0.00001,"",IF(D7="ja",IF(10%*(D3-1200)&gt;30,30,10%*(D3-1200)),"")))=0,"",(IF(IF(IF(D7="nein",IF(10%*(D3-1200)&gt;30,30,10%*(D3-1200)),"")&lt;0.00001,"",IF(D7="ja",IF(10%*(D3-1200)&gt;30,30,10%*(D3-1200)),""))&lt;-0.001,0,IF(IF(D7="nein",IF(10%*(D3-1200)&gt;30,30,10%*(D3-1200)),"")&lt;0.00001,"",IF(D7="ja",IF(10%*(D3-1200)&gt;30,30,10%*(D3-1200)),"")))))</f>
        <v/>
      </c>
      <c r="I17" s="174"/>
      <c r="J17" s="174"/>
      <c r="K17" s="175"/>
    </row>
    <row r="18" spans="1:11" x14ac:dyDescent="0.25">
      <c r="A18" s="111" t="s">
        <v>154</v>
      </c>
      <c r="B18" s="154" t="str">
        <f>IF(SUM(B14:B16)=0,"",SUM(B14:B16))</f>
        <v/>
      </c>
      <c r="C18" s="151"/>
      <c r="D18" s="151"/>
      <c r="E18" s="176"/>
      <c r="G18" s="111" t="s">
        <v>154</v>
      </c>
      <c r="H18" s="154" t="str">
        <f>IF(SUM(H14:H17)=0,"",SUM(H14:H17))</f>
        <v/>
      </c>
      <c r="I18" s="151"/>
      <c r="J18" s="151"/>
      <c r="K18" s="176"/>
    </row>
    <row r="19" spans="1:11" x14ac:dyDescent="0.25">
      <c r="A19" s="177" t="s">
        <v>113</v>
      </c>
      <c r="B19" s="151"/>
      <c r="C19" s="151"/>
      <c r="D19" s="151"/>
      <c r="E19" s="178"/>
      <c r="G19" s="177" t="s">
        <v>113</v>
      </c>
      <c r="H19" s="151"/>
      <c r="I19" s="151"/>
      <c r="J19" s="151"/>
      <c r="K19" s="178"/>
    </row>
    <row r="20" spans="1:11" ht="13.8" thickBot="1" x14ac:dyDescent="0.3">
      <c r="A20" s="182" t="str">
        <f>IF(ISERROR(SUM(B18+A12)),"",SUM(B18+A12))</f>
        <v/>
      </c>
      <c r="B20" s="183"/>
      <c r="C20" s="183"/>
      <c r="D20" s="183"/>
      <c r="E20" s="184"/>
      <c r="G20" s="182" t="str">
        <f>IF(ISERROR(SUM(H18+G12)),"",SUM(H18+G12))</f>
        <v/>
      </c>
      <c r="H20" s="183"/>
      <c r="I20" s="183"/>
      <c r="J20" s="183"/>
      <c r="K20" s="184"/>
    </row>
    <row r="21" spans="1:11" x14ac:dyDescent="0.25">
      <c r="A21" s="177" t="s">
        <v>114</v>
      </c>
      <c r="B21" s="151"/>
      <c r="C21" s="151"/>
      <c r="D21" s="151"/>
      <c r="E21" s="178"/>
      <c r="G21" s="177" t="s">
        <v>114</v>
      </c>
      <c r="H21" s="151"/>
      <c r="I21" s="151"/>
      <c r="J21" s="151"/>
      <c r="K21" s="178"/>
    </row>
    <row r="22" spans="1:11" ht="16.2" thickBot="1" x14ac:dyDescent="0.35">
      <c r="A22" s="179" t="str">
        <f>IF(D5="","",D5-A20)</f>
        <v/>
      </c>
      <c r="B22" s="180"/>
      <c r="C22" s="180"/>
      <c r="D22" s="180"/>
      <c r="E22" s="181"/>
      <c r="G22" s="179" t="str">
        <f>IF(D5="","",D5-G20)</f>
        <v/>
      </c>
      <c r="H22" s="180"/>
      <c r="I22" s="180"/>
      <c r="J22" s="180"/>
      <c r="K22" s="181"/>
    </row>
    <row r="23" spans="1:11" hidden="1" x14ac:dyDescent="0.25">
      <c r="A23" s="169"/>
      <c r="B23" s="170"/>
      <c r="C23" s="170"/>
      <c r="D23" s="170"/>
      <c r="E23" s="170"/>
      <c r="G23" s="169"/>
      <c r="H23" s="170"/>
      <c r="I23" s="170"/>
      <c r="J23" s="170"/>
      <c r="K23" s="170"/>
    </row>
    <row r="24" spans="1:11" ht="21" hidden="1" x14ac:dyDescent="0.4">
      <c r="A24" s="171" t="s">
        <v>109</v>
      </c>
      <c r="B24" s="172"/>
      <c r="C24" s="172"/>
      <c r="D24" s="172"/>
      <c r="E24" s="173"/>
      <c r="G24" s="171" t="s">
        <v>109</v>
      </c>
      <c r="H24" s="172"/>
      <c r="I24" s="172"/>
      <c r="J24" s="172"/>
      <c r="K24" s="173"/>
    </row>
    <row r="25" spans="1:11" hidden="1" x14ac:dyDescent="0.25">
      <c r="A25" s="151" t="s">
        <v>41</v>
      </c>
      <c r="B25" s="152"/>
      <c r="C25" s="152"/>
      <c r="D25" s="152"/>
      <c r="E25" s="153"/>
      <c r="G25" s="151" t="s">
        <v>41</v>
      </c>
      <c r="H25" s="152"/>
      <c r="I25" s="152"/>
      <c r="J25" s="152"/>
      <c r="K25" s="153"/>
    </row>
    <row r="26" spans="1:11" hidden="1" x14ac:dyDescent="0.25">
      <c r="A26" s="154">
        <f>D3</f>
        <v>0</v>
      </c>
      <c r="B26" s="167"/>
      <c r="C26" s="167"/>
      <c r="D26" s="167"/>
      <c r="E26" s="168"/>
      <c r="G26" s="154">
        <f>D3</f>
        <v>0</v>
      </c>
      <c r="H26" s="167"/>
      <c r="I26" s="167"/>
      <c r="J26" s="167"/>
      <c r="K26" s="168"/>
    </row>
    <row r="27" spans="1:11" ht="13.2" hidden="1" customHeight="1" x14ac:dyDescent="0.25">
      <c r="A27" s="151" t="s">
        <v>106</v>
      </c>
      <c r="B27" s="152"/>
      <c r="C27" s="152"/>
      <c r="D27" s="152"/>
      <c r="E27" s="153"/>
      <c r="G27" s="151" t="s">
        <v>106</v>
      </c>
      <c r="H27" s="152"/>
      <c r="I27" s="152"/>
      <c r="J27" s="152"/>
      <c r="K27" s="153"/>
    </row>
    <row r="28" spans="1:11" ht="13.2" hidden="1" customHeight="1" x14ac:dyDescent="0.25">
      <c r="A28" s="154" t="e">
        <f>#REF!</f>
        <v>#REF!</v>
      </c>
      <c r="B28" s="167"/>
      <c r="C28" s="167"/>
      <c r="D28" s="167"/>
      <c r="E28" s="168"/>
      <c r="G28" s="154" t="e">
        <f>#REF!</f>
        <v>#REF!</v>
      </c>
      <c r="H28" s="167"/>
      <c r="I28" s="167"/>
      <c r="J28" s="167"/>
      <c r="K28" s="168"/>
    </row>
    <row r="29" spans="1:11" hidden="1" x14ac:dyDescent="0.25">
      <c r="A29" s="151" t="s">
        <v>149</v>
      </c>
      <c r="B29" s="152"/>
      <c r="C29" s="152"/>
      <c r="D29" s="152"/>
      <c r="E29" s="153"/>
      <c r="G29" s="151" t="s">
        <v>149</v>
      </c>
      <c r="H29" s="152"/>
      <c r="I29" s="152"/>
      <c r="J29" s="152"/>
      <c r="K29" s="153"/>
    </row>
    <row r="30" spans="1:11" ht="13.2" hidden="1" customHeight="1" x14ac:dyDescent="0.25">
      <c r="A30" s="154">
        <f>D5</f>
        <v>0</v>
      </c>
      <c r="B30" s="167"/>
      <c r="C30" s="167"/>
      <c r="D30" s="167"/>
      <c r="E30" s="168"/>
      <c r="G30" s="154">
        <f>D5</f>
        <v>0</v>
      </c>
      <c r="H30" s="167"/>
      <c r="I30" s="167"/>
      <c r="J30" s="167"/>
      <c r="K30" s="168"/>
    </row>
    <row r="31" spans="1:11" hidden="1" x14ac:dyDescent="0.25">
      <c r="A31" s="151" t="s">
        <v>110</v>
      </c>
      <c r="B31" s="152"/>
      <c r="C31" s="152"/>
      <c r="D31" s="152"/>
      <c r="E31" s="153"/>
      <c r="G31" s="151" t="s">
        <v>110</v>
      </c>
      <c r="H31" s="152"/>
      <c r="I31" s="152"/>
      <c r="J31" s="152"/>
      <c r="K31" s="153"/>
    </row>
    <row r="32" spans="1:11" hidden="1" x14ac:dyDescent="0.25">
      <c r="A32" s="163"/>
      <c r="B32" s="163"/>
      <c r="C32" s="163"/>
      <c r="D32" s="163"/>
      <c r="E32" s="164"/>
      <c r="G32" s="163">
        <v>60</v>
      </c>
      <c r="H32" s="163"/>
      <c r="I32" s="163"/>
      <c r="J32" s="163"/>
      <c r="K32" s="164"/>
    </row>
    <row r="33" spans="1:11" hidden="1" x14ac:dyDescent="0.25">
      <c r="A33" s="151" t="s">
        <v>126</v>
      </c>
      <c r="B33" s="152"/>
      <c r="C33" s="152"/>
      <c r="D33" s="152"/>
      <c r="E33" s="153"/>
      <c r="G33" s="151" t="s">
        <v>126</v>
      </c>
      <c r="H33" s="152"/>
      <c r="I33" s="152"/>
      <c r="J33" s="152"/>
      <c r="K33" s="153"/>
    </row>
    <row r="34" spans="1:11" hidden="1" x14ac:dyDescent="0.25">
      <c r="A34" s="146"/>
      <c r="B34" s="146"/>
      <c r="C34" s="146"/>
      <c r="D34" s="146"/>
      <c r="E34" s="147"/>
      <c r="G34" s="146"/>
      <c r="H34" s="146"/>
      <c r="I34" s="146"/>
      <c r="J34" s="146"/>
      <c r="K34" s="147"/>
    </row>
    <row r="35" spans="1:11" hidden="1" x14ac:dyDescent="0.25">
      <c r="A35" s="151" t="s">
        <v>125</v>
      </c>
      <c r="B35" s="152"/>
      <c r="C35" s="152"/>
      <c r="D35" s="152"/>
      <c r="E35" s="153"/>
      <c r="G35" s="151" t="s">
        <v>125</v>
      </c>
      <c r="H35" s="152"/>
      <c r="I35" s="152"/>
      <c r="J35" s="152"/>
      <c r="K35" s="153"/>
    </row>
    <row r="36" spans="1:11" hidden="1" x14ac:dyDescent="0.25">
      <c r="A36" s="146"/>
      <c r="B36" s="146"/>
      <c r="C36" s="146"/>
      <c r="D36" s="146"/>
      <c r="E36" s="147"/>
      <c r="F36" t="str">
        <f>IF(B47&gt;100,"Summe der Absetzbeträge ist größer als 100 Euro, d.h. nach § 11 b Abs. 2 SGB II ersetzt dieser Betrag die Pauschale","")</f>
        <v>Summe der Absetzbeträge ist größer als 100 Euro, d.h. nach § 11 b Abs. 2 SGB II ersetzt dieser Betrag die Pauschale</v>
      </c>
      <c r="G36" s="146"/>
      <c r="H36" s="146"/>
      <c r="I36" s="146"/>
      <c r="J36" s="146"/>
      <c r="K36" s="147"/>
    </row>
    <row r="37" spans="1:11" hidden="1" x14ac:dyDescent="0.25">
      <c r="A37" s="151" t="s">
        <v>111</v>
      </c>
      <c r="B37" s="152"/>
      <c r="C37" s="152"/>
      <c r="D37" s="152"/>
      <c r="E37" s="153"/>
      <c r="G37" s="151" t="s">
        <v>111</v>
      </c>
      <c r="H37" s="152"/>
      <c r="I37" s="152"/>
      <c r="J37" s="152"/>
      <c r="K37" s="153"/>
    </row>
    <row r="38" spans="1:11" hidden="1" x14ac:dyDescent="0.25">
      <c r="A38" s="163"/>
      <c r="B38" s="163"/>
      <c r="C38" s="163"/>
      <c r="D38" s="163"/>
      <c r="E38" s="164"/>
      <c r="G38" s="163">
        <v>56</v>
      </c>
      <c r="H38" s="163"/>
      <c r="I38" s="163"/>
      <c r="J38" s="163"/>
      <c r="K38" s="164"/>
    </row>
    <row r="39" spans="1:11" hidden="1" x14ac:dyDescent="0.25">
      <c r="A39" s="151" t="s">
        <v>108</v>
      </c>
      <c r="B39" s="152"/>
      <c r="C39" s="152"/>
      <c r="D39" s="152"/>
      <c r="E39" s="153"/>
      <c r="G39" s="151" t="s">
        <v>108</v>
      </c>
      <c r="H39" s="152"/>
      <c r="I39" s="152"/>
      <c r="J39" s="152"/>
      <c r="K39" s="153"/>
    </row>
    <row r="40" spans="1:11" hidden="1" x14ac:dyDescent="0.25">
      <c r="A40" s="165" t="s">
        <v>117</v>
      </c>
      <c r="B40" s="103" t="s">
        <v>118</v>
      </c>
      <c r="C40" s="102"/>
      <c r="D40" s="104" t="s">
        <v>119</v>
      </c>
      <c r="E40" s="104" t="s">
        <v>120</v>
      </c>
      <c r="G40" s="165" t="s">
        <v>117</v>
      </c>
      <c r="H40" s="103" t="s">
        <v>118</v>
      </c>
      <c r="I40" s="102"/>
      <c r="J40" s="104" t="s">
        <v>119</v>
      </c>
      <c r="K40" s="104" t="s">
        <v>120</v>
      </c>
    </row>
    <row r="41" spans="1:11" hidden="1" x14ac:dyDescent="0.25">
      <c r="A41" s="166"/>
      <c r="B41" s="106">
        <v>19</v>
      </c>
      <c r="C41" s="107"/>
      <c r="D41" s="108">
        <v>56</v>
      </c>
      <c r="E41" s="102">
        <f>B41*D41*0.2</f>
        <v>212.8</v>
      </c>
      <c r="G41" s="166"/>
      <c r="H41" s="106">
        <v>19</v>
      </c>
      <c r="I41" s="107"/>
      <c r="J41" s="108"/>
      <c r="K41" s="102">
        <f>H41*J41*0.2</f>
        <v>0</v>
      </c>
    </row>
    <row r="42" spans="1:11" hidden="1" x14ac:dyDescent="0.25">
      <c r="A42" s="101" t="s">
        <v>121</v>
      </c>
      <c r="B42" s="157"/>
      <c r="C42" s="158"/>
      <c r="D42" s="158"/>
      <c r="E42" s="159"/>
      <c r="G42" s="101" t="s">
        <v>121</v>
      </c>
      <c r="H42" s="157">
        <v>67</v>
      </c>
      <c r="I42" s="158"/>
      <c r="J42" s="158"/>
      <c r="K42" s="159"/>
    </row>
    <row r="43" spans="1:11" hidden="1" x14ac:dyDescent="0.25">
      <c r="A43" s="101" t="s">
        <v>122</v>
      </c>
      <c r="B43" s="157"/>
      <c r="C43" s="158"/>
      <c r="D43" s="158"/>
      <c r="E43" s="159"/>
      <c r="G43" s="101" t="s">
        <v>122</v>
      </c>
      <c r="H43" s="157">
        <v>89</v>
      </c>
      <c r="I43" s="158"/>
      <c r="J43" s="158"/>
      <c r="K43" s="159"/>
    </row>
    <row r="44" spans="1:11" hidden="1" x14ac:dyDescent="0.25">
      <c r="A44" s="101" t="s">
        <v>123</v>
      </c>
      <c r="B44" s="157"/>
      <c r="C44" s="158"/>
      <c r="D44" s="158"/>
      <c r="E44" s="159"/>
      <c r="G44" s="101" t="s">
        <v>123</v>
      </c>
      <c r="H44" s="157"/>
      <c r="I44" s="158"/>
      <c r="J44" s="158"/>
      <c r="K44" s="159"/>
    </row>
    <row r="45" spans="1:11" hidden="1" x14ac:dyDescent="0.25">
      <c r="A45" s="101" t="s">
        <v>124</v>
      </c>
      <c r="B45" s="157"/>
      <c r="C45" s="158"/>
      <c r="D45" s="158"/>
      <c r="E45" s="159"/>
      <c r="G45" s="101" t="s">
        <v>124</v>
      </c>
      <c r="H45" s="157"/>
      <c r="I45" s="158"/>
      <c r="J45" s="158"/>
      <c r="K45" s="159"/>
    </row>
    <row r="46" spans="1:11" hidden="1" x14ac:dyDescent="0.25">
      <c r="A46" s="101" t="s">
        <v>74</v>
      </c>
      <c r="B46" s="157"/>
      <c r="C46" s="158"/>
      <c r="D46" s="158"/>
      <c r="E46" s="159"/>
      <c r="G46" s="101" t="s">
        <v>74</v>
      </c>
      <c r="H46" s="157"/>
      <c r="I46" s="158"/>
      <c r="J46" s="158"/>
      <c r="K46" s="159"/>
    </row>
    <row r="47" spans="1:11" ht="13.8" hidden="1" thickBot="1" x14ac:dyDescent="0.3">
      <c r="A47" s="67" t="s">
        <v>127</v>
      </c>
      <c r="B47" s="160">
        <f>SUM(A32+A34+A36+A38+E41+SUM(B42:E46))</f>
        <v>212.8</v>
      </c>
      <c r="C47" s="161"/>
      <c r="D47" s="161"/>
      <c r="E47" s="162"/>
      <c r="G47" s="67" t="s">
        <v>127</v>
      </c>
      <c r="H47" s="160">
        <f>SUM(G32+G34+G36+G38+K41+SUM(H42:K46))</f>
        <v>272</v>
      </c>
      <c r="I47" s="161"/>
      <c r="J47" s="161"/>
      <c r="K47" s="162"/>
    </row>
    <row r="48" spans="1:11" hidden="1" x14ac:dyDescent="0.25">
      <c r="A48" s="151" t="s">
        <v>107</v>
      </c>
      <c r="B48" s="152"/>
      <c r="C48" s="152"/>
      <c r="D48" s="152"/>
      <c r="E48" s="153"/>
      <c r="G48" s="151" t="s">
        <v>107</v>
      </c>
      <c r="H48" s="152"/>
      <c r="I48" s="152"/>
      <c r="J48" s="152"/>
      <c r="K48" s="153"/>
    </row>
    <row r="49" spans="1:11" hidden="1" x14ac:dyDescent="0.25">
      <c r="A49" s="155" t="str">
        <f>B18</f>
        <v/>
      </c>
      <c r="B49" s="155"/>
      <c r="C49" s="155"/>
      <c r="D49" s="155"/>
      <c r="E49" s="155"/>
      <c r="G49" s="155" t="str">
        <f>H18</f>
        <v/>
      </c>
      <c r="H49" s="155"/>
      <c r="I49" s="155"/>
      <c r="J49" s="155"/>
      <c r="K49" s="155"/>
    </row>
    <row r="50" spans="1:11" hidden="1" x14ac:dyDescent="0.25">
      <c r="A50" s="151" t="s">
        <v>130</v>
      </c>
      <c r="B50" s="152"/>
      <c r="C50" s="152"/>
      <c r="D50" s="152"/>
      <c r="E50" s="153"/>
      <c r="G50" s="151" t="s">
        <v>130</v>
      </c>
      <c r="H50" s="152"/>
      <c r="I50" s="152"/>
      <c r="J50" s="152"/>
      <c r="K50" s="153"/>
    </row>
    <row r="51" spans="1:11" ht="13.2" hidden="1" customHeight="1" x14ac:dyDescent="0.25">
      <c r="A51" s="146"/>
      <c r="B51" s="146"/>
      <c r="C51" s="146"/>
      <c r="D51" s="146"/>
      <c r="E51" s="156"/>
      <c r="G51" s="146"/>
      <c r="H51" s="146"/>
      <c r="I51" s="146"/>
      <c r="J51" s="146"/>
      <c r="K51" s="156"/>
    </row>
    <row r="52" spans="1:11" hidden="1" x14ac:dyDescent="0.25">
      <c r="A52" s="151" t="s">
        <v>128</v>
      </c>
      <c r="B52" s="152"/>
      <c r="C52" s="152"/>
      <c r="D52" s="152"/>
      <c r="E52" s="153"/>
      <c r="G52" s="151" t="s">
        <v>128</v>
      </c>
      <c r="H52" s="152"/>
      <c r="I52" s="152"/>
      <c r="J52" s="152"/>
      <c r="K52" s="153"/>
    </row>
    <row r="53" spans="1:11" hidden="1" x14ac:dyDescent="0.25">
      <c r="A53" s="146"/>
      <c r="B53" s="146"/>
      <c r="C53" s="146"/>
      <c r="D53" s="146"/>
      <c r="E53" s="147"/>
      <c r="G53" s="146"/>
      <c r="H53" s="146"/>
      <c r="I53" s="146"/>
      <c r="J53" s="146"/>
      <c r="K53" s="147"/>
    </row>
    <row r="54" spans="1:11" hidden="1" x14ac:dyDescent="0.25">
      <c r="A54" s="148" t="s">
        <v>131</v>
      </c>
      <c r="B54" s="149"/>
      <c r="C54" s="149"/>
      <c r="D54" s="149"/>
      <c r="E54" s="150"/>
      <c r="G54" s="148" t="s">
        <v>131</v>
      </c>
      <c r="H54" s="149"/>
      <c r="I54" s="149"/>
      <c r="J54" s="149"/>
      <c r="K54" s="150"/>
    </row>
    <row r="55" spans="1:11" hidden="1" x14ac:dyDescent="0.25">
      <c r="A55" s="146"/>
      <c r="B55" s="146"/>
      <c r="C55" s="146"/>
      <c r="D55" s="146"/>
      <c r="E55" s="147"/>
      <c r="G55" s="146"/>
      <c r="H55" s="146"/>
      <c r="I55" s="146"/>
      <c r="J55" s="146"/>
      <c r="K55" s="147"/>
    </row>
    <row r="56" spans="1:11" hidden="1" x14ac:dyDescent="0.25">
      <c r="A56" s="151" t="s">
        <v>114</v>
      </c>
      <c r="B56" s="152"/>
      <c r="C56" s="152"/>
      <c r="D56" s="152"/>
      <c r="E56" s="153"/>
      <c r="G56" s="151" t="s">
        <v>114</v>
      </c>
      <c r="H56" s="152"/>
      <c r="I56" s="152"/>
      <c r="J56" s="152"/>
      <c r="K56" s="153"/>
    </row>
    <row r="57" spans="1:11" hidden="1" x14ac:dyDescent="0.25">
      <c r="A57" s="154" t="e">
        <f>IF(B47&gt;100,A28-B47-A49-A53-A55,A22)</f>
        <v>#REF!</v>
      </c>
      <c r="B57" s="152"/>
      <c r="C57" s="152"/>
      <c r="D57" s="152"/>
      <c r="E57" s="153"/>
      <c r="G57" s="154" t="e">
        <f>IF(H47&gt;100,G28-H47-G49-G53-G55,G22)</f>
        <v>#REF!</v>
      </c>
      <c r="H57" s="152"/>
      <c r="I57" s="152"/>
      <c r="J57" s="152"/>
      <c r="K57" s="153"/>
    </row>
    <row r="58" spans="1:11" hidden="1" x14ac:dyDescent="0.25"/>
    <row r="59" spans="1:11" hidden="1" x14ac:dyDescent="0.25"/>
    <row r="60" spans="1:11" hidden="1" x14ac:dyDescent="0.25"/>
    <row r="61" spans="1:11" hidden="1" x14ac:dyDescent="0.25"/>
  </sheetData>
  <sheetProtection sheet="1" selectLockedCells="1"/>
  <mergeCells count="101">
    <mergeCell ref="G19:K19"/>
    <mergeCell ref="G11:K11"/>
    <mergeCell ref="G12:K12"/>
    <mergeCell ref="G13:K13"/>
    <mergeCell ref="G10:K10"/>
    <mergeCell ref="G20:K20"/>
    <mergeCell ref="G21:K21"/>
    <mergeCell ref="G22:K22"/>
    <mergeCell ref="A17:E17"/>
    <mergeCell ref="A10:E10"/>
    <mergeCell ref="D1:H1"/>
    <mergeCell ref="D2:H2"/>
    <mergeCell ref="D3:H3"/>
    <mergeCell ref="D4:H4"/>
    <mergeCell ref="D5:H5"/>
    <mergeCell ref="D6:H6"/>
    <mergeCell ref="D7:H7"/>
    <mergeCell ref="A11:E11"/>
    <mergeCell ref="A12:E12"/>
    <mergeCell ref="A13:E13"/>
    <mergeCell ref="A37:E37"/>
    <mergeCell ref="A38:E38"/>
    <mergeCell ref="A39:E39"/>
    <mergeCell ref="A36:E36"/>
    <mergeCell ref="A34:E34"/>
    <mergeCell ref="A33:E33"/>
    <mergeCell ref="A35:E35"/>
    <mergeCell ref="A29:E29"/>
    <mergeCell ref="A30:E30"/>
    <mergeCell ref="A57:E57"/>
    <mergeCell ref="A52:E52"/>
    <mergeCell ref="A53:E53"/>
    <mergeCell ref="A54:E54"/>
    <mergeCell ref="A55:E55"/>
    <mergeCell ref="A56:E56"/>
    <mergeCell ref="A40:A41"/>
    <mergeCell ref="A50:E50"/>
    <mergeCell ref="A51:E51"/>
    <mergeCell ref="B46:E46"/>
    <mergeCell ref="B47:E47"/>
    <mergeCell ref="B42:E42"/>
    <mergeCell ref="B43:E43"/>
    <mergeCell ref="A48:E48"/>
    <mergeCell ref="A49:E49"/>
    <mergeCell ref="B44:E44"/>
    <mergeCell ref="B45:E45"/>
    <mergeCell ref="G23:K23"/>
    <mergeCell ref="G24:K24"/>
    <mergeCell ref="H14:K14"/>
    <mergeCell ref="H15:K15"/>
    <mergeCell ref="H17:K17"/>
    <mergeCell ref="H18:K18"/>
    <mergeCell ref="H16:K16"/>
    <mergeCell ref="G32:K32"/>
    <mergeCell ref="A24:E24"/>
    <mergeCell ref="A25:E25"/>
    <mergeCell ref="B14:E14"/>
    <mergeCell ref="B15:E15"/>
    <mergeCell ref="B16:E16"/>
    <mergeCell ref="B18:E18"/>
    <mergeCell ref="A23:E23"/>
    <mergeCell ref="A19:E19"/>
    <mergeCell ref="A26:E26"/>
    <mergeCell ref="A27:E27"/>
    <mergeCell ref="A28:E28"/>
    <mergeCell ref="A31:E31"/>
    <mergeCell ref="A32:E32"/>
    <mergeCell ref="A22:E22"/>
    <mergeCell ref="A21:E21"/>
    <mergeCell ref="A20:E20"/>
    <mergeCell ref="G33:K33"/>
    <mergeCell ref="G34:K34"/>
    <mergeCell ref="G35:K35"/>
    <mergeCell ref="G36:K36"/>
    <mergeCell ref="G25:K25"/>
    <mergeCell ref="G26:K26"/>
    <mergeCell ref="G27:K27"/>
    <mergeCell ref="G28:K28"/>
    <mergeCell ref="G31:K31"/>
    <mergeCell ref="G29:K29"/>
    <mergeCell ref="G30:K30"/>
    <mergeCell ref="H43:K43"/>
    <mergeCell ref="H44:K44"/>
    <mergeCell ref="H45:K45"/>
    <mergeCell ref="H46:K46"/>
    <mergeCell ref="H47:K47"/>
    <mergeCell ref="G37:K37"/>
    <mergeCell ref="G38:K38"/>
    <mergeCell ref="G39:K39"/>
    <mergeCell ref="G40:G41"/>
    <mergeCell ref="H42:K42"/>
    <mergeCell ref="G53:K53"/>
    <mergeCell ref="G54:K54"/>
    <mergeCell ref="G55:K55"/>
    <mergeCell ref="G56:K56"/>
    <mergeCell ref="G57:K57"/>
    <mergeCell ref="G48:K48"/>
    <mergeCell ref="G49:K49"/>
    <mergeCell ref="G50:K50"/>
    <mergeCell ref="G51:K51"/>
    <mergeCell ref="G52:K52"/>
  </mergeCells>
  <phoneticPr fontId="2" type="noConversion"/>
  <conditionalFormatting sqref="B47:E47">
    <cfRule type="cellIs" dxfId="1" priority="3" operator="greaterThan">
      <formula>$A$12</formula>
    </cfRule>
  </conditionalFormatting>
  <conditionalFormatting sqref="H47:K47">
    <cfRule type="cellIs" dxfId="0" priority="1" operator="greaterThan">
      <formula>$A$12</formula>
    </cfRule>
  </conditionalFormatting>
  <dataValidations count="4">
    <dataValidation allowBlank="1" showErrorMessage="1" promptTitle="Bruttolohn hier eintragen!" prompt="Der Bruttolohn (Lohn ohne Abzüge aus Steuer und Sozialversicherungsabgaben) bildet die Grundlage für die Berechnung der Erwerbstätigenfreibetrages. " sqref="A26:D26 G26:J26 A28:D28 A30:D30 G28:J28 G30:J30" xr:uid="{00000000-0002-0000-0300-000000000000}"/>
    <dataValidation type="whole" operator="greaterThanOrEqual" allowBlank="1" showErrorMessage="1" promptTitle="Anzahl der Kinder eintragen!" prompt="Wenn Kinder vorhanden sind gibt es bei hohen Einkommen (über 1200 EUR) zusätzliche Freibeträge!" sqref="A38:D38 A32 A53:D53 B41 C40:C41 D41 A36:D36 A34:D34 A51:D51 A49:D49 A55:D55 A12:D12 G12:J12 G38:J38 G32 G53:J53 H41 I40:I41 J41 G36:J36 G34:J34 G51:J51 G49:J49 G55:J55 D3:G3 D5:G5" xr:uid="{00000000-0002-0000-0300-000001000000}">
      <formula1>0</formula1>
    </dataValidation>
    <dataValidation operator="greaterThanOrEqual" allowBlank="1" showErrorMessage="1" promptTitle="Anzahl der Kinder eintragen!" prompt="Wenn Kinder vorhanden sind gibt es bei hohen Einkommen (über 1200 EUR) zusätzliche Freibeträge!" sqref="A22:D22 A40:B40 D40 A13:D13 A20:D20 G22:J22 G40:H40 J40 G13:J13 G20:J20" xr:uid="{00000000-0002-0000-0300-000003000000}"/>
    <dataValidation type="list" operator="greaterThanOrEqual" allowBlank="1" showErrorMessage="1" promptTitle="Anzahl der Kinder eintragen!" prompt="Wenn Kinder vorhanden sind gibt es bei hohen Einkommen (über 1200 EUR) zusätzliche Freibeträge!" sqref="D7:H7" xr:uid="{39336AE4-285B-4C9A-8BA8-1BD5FB75104A}">
      <formula1>$M$7:$M$8</formula1>
    </dataValidation>
  </dataValidation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12</vt:i4>
      </vt:variant>
    </vt:vector>
  </HeadingPairs>
  <TitlesOfParts>
    <vt:vector size="16" baseType="lpstr">
      <vt:lpstr>Bürgergeld</vt:lpstr>
      <vt:lpstr>Regelbedarfe</vt:lpstr>
      <vt:lpstr>Mehrbedarfe</vt:lpstr>
      <vt:lpstr>Erwerbstätigenfreibeträge</vt:lpstr>
      <vt:lpstr>Bürgergeld!Druckbereich</vt:lpstr>
      <vt:lpstr>Einhundert</vt:lpstr>
      <vt:lpstr>Regelbedarfe!Hundert</vt:lpstr>
      <vt:lpstr>Jahre</vt:lpstr>
      <vt:lpstr>Kindergeld</vt:lpstr>
      <vt:lpstr>Regelbedarfe!Krankenkassen</vt:lpstr>
      <vt:lpstr>Regelbedarfe!RB</vt:lpstr>
      <vt:lpstr>Regelbedarfe!Regelbedarfe</vt:lpstr>
      <vt:lpstr>Regelbedarfe!Regelbedarfe2013</vt:lpstr>
      <vt:lpstr>Regelbedarfe2014</vt:lpstr>
      <vt:lpstr>Versicherungspausch</vt:lpstr>
      <vt:lpstr>Regelbedarfe!Zusatzbeiträge</vt:lpstr>
    </vt:vector>
  </TitlesOfParts>
  <Company>Diakonisches Werk im Neckar-Odenwald-Kreis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Sommer</dc:creator>
  <cp:lastModifiedBy>lenab</cp:lastModifiedBy>
  <cp:lastPrinted>2021-10-26T13:28:22Z</cp:lastPrinted>
  <dcterms:created xsi:type="dcterms:W3CDTF">2009-03-12T12:07:19Z</dcterms:created>
  <dcterms:modified xsi:type="dcterms:W3CDTF">2023-02-19T10:43:18Z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